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5A15EAB0-8ED2-41B3-8357-840D51423AB4}" xr6:coauthVersionLast="47" xr6:coauthVersionMax="47" xr10:uidLastSave="{00000000-0000-0000-0000-000000000000}"/>
  <bookViews>
    <workbookView xWindow="-108" yWindow="-108" windowWidth="23256" windowHeight="12456" xr2:uid="{0C4ADDEE-3687-4F58-A40B-EBBAD986428E}"/>
  </bookViews>
  <sheets>
    <sheet name="Récap" sheetId="35" r:id="rId1"/>
    <sheet name="Janv" sheetId="29" r:id="rId2"/>
    <sheet name="Fév" sheetId="30" r:id="rId3"/>
    <sheet name="Mars" sheetId="31" r:id="rId4"/>
    <sheet name="Avril" sheetId="32" r:id="rId5"/>
    <sheet name="Mai" sheetId="26" r:id="rId6"/>
    <sheet name="Juin" sheetId="33" r:id="rId7"/>
    <sheet name="Juillet" sheetId="41" r:id="rId8"/>
    <sheet name="Août" sheetId="36" r:id="rId9"/>
    <sheet name="Sept" sheetId="37" r:id="rId10"/>
    <sheet name="Oct" sheetId="38" r:id="rId11"/>
    <sheet name="Nov" sheetId="39" r:id="rId12"/>
    <sheet name="Déc" sheetId="40" r:id="rId13"/>
  </sheets>
  <definedNames>
    <definedName name="_xlnm._FilterDatabase" localSheetId="4" hidden="1">Avril!$A$4:$G$30</definedName>
    <definedName name="_xlnm._FilterDatabase" localSheetId="10" hidden="1">Oct!$A$4:$J$30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35" l="1"/>
  <c r="M12" i="35"/>
  <c r="N8" i="35"/>
  <c r="M8" i="35"/>
  <c r="M7" i="35"/>
  <c r="M6" i="35"/>
  <c r="M5" i="35"/>
  <c r="L22" i="35"/>
  <c r="F31" i="40"/>
  <c r="I28" i="40"/>
  <c r="F15" i="40"/>
  <c r="H28" i="40" l="1"/>
  <c r="F28" i="40"/>
  <c r="E28" i="40"/>
  <c r="D28" i="40"/>
  <c r="C28" i="40"/>
  <c r="G27" i="40"/>
  <c r="G22" i="40"/>
  <c r="G21" i="40"/>
  <c r="G20" i="40"/>
  <c r="G17" i="40"/>
  <c r="G13" i="40"/>
  <c r="G28" i="40" s="1"/>
  <c r="F9" i="40"/>
  <c r="G6" i="40"/>
  <c r="G5" i="40"/>
  <c r="D28" i="39"/>
  <c r="E28" i="39"/>
  <c r="F29" i="40" l="1"/>
  <c r="L13" i="35"/>
  <c r="L7" i="35"/>
  <c r="L6" i="35"/>
  <c r="L12" i="35" s="1"/>
  <c r="L5" i="35"/>
  <c r="G27" i="39"/>
  <c r="G17" i="39"/>
  <c r="C28" i="39" l="1"/>
  <c r="H28" i="39"/>
  <c r="G22" i="39"/>
  <c r="G21" i="39"/>
  <c r="G20" i="39"/>
  <c r="G13" i="39"/>
  <c r="G28" i="39" s="1"/>
  <c r="G33" i="39" s="1"/>
  <c r="F9" i="39"/>
  <c r="F28" i="39" s="1"/>
  <c r="G6" i="39"/>
  <c r="G5" i="39"/>
  <c r="K22" i="35"/>
  <c r="K13" i="35"/>
  <c r="K7" i="35"/>
  <c r="K6" i="35"/>
  <c r="K5" i="35"/>
  <c r="F9" i="38"/>
  <c r="F28" i="38" s="1"/>
  <c r="G21" i="38"/>
  <c r="E28" i="38"/>
  <c r="G13" i="38"/>
  <c r="H28" i="38"/>
  <c r="D28" i="38"/>
  <c r="C28" i="38"/>
  <c r="H27" i="38"/>
  <c r="G22" i="38"/>
  <c r="G20" i="38"/>
  <c r="G6" i="38"/>
  <c r="G5" i="38"/>
  <c r="F29" i="37"/>
  <c r="J6" i="35"/>
  <c r="J7" i="35"/>
  <c r="H27" i="37"/>
  <c r="G28" i="37"/>
  <c r="G5" i="37"/>
  <c r="F28" i="37"/>
  <c r="G6" i="37"/>
  <c r="G22" i="37"/>
  <c r="G20" i="37"/>
  <c r="F29" i="39" l="1"/>
  <c r="F31" i="39" s="1"/>
  <c r="G28" i="38"/>
  <c r="F29" i="38" s="1"/>
  <c r="F31" i="38" s="1"/>
  <c r="H28" i="37"/>
  <c r="E28" i="37"/>
  <c r="D28" i="37"/>
  <c r="C28" i="37"/>
  <c r="H22" i="35"/>
  <c r="H7" i="35"/>
  <c r="F31" i="37" l="1"/>
  <c r="J22" i="35" s="1"/>
  <c r="I22" i="35"/>
  <c r="I21" i="35"/>
  <c r="I18" i="35"/>
  <c r="I7" i="35" l="1"/>
  <c r="I6" i="35"/>
  <c r="H28" i="36" l="1"/>
  <c r="F28" i="36"/>
  <c r="E28" i="36"/>
  <c r="D28" i="36"/>
  <c r="C28" i="36"/>
  <c r="G27" i="36"/>
  <c r="G28" i="36" s="1"/>
  <c r="G22" i="35"/>
  <c r="F22" i="35"/>
  <c r="H9" i="35"/>
  <c r="F29" i="36" l="1"/>
  <c r="F31" i="36" s="1"/>
  <c r="H6" i="35"/>
  <c r="F15" i="41"/>
  <c r="F29" i="41" s="1"/>
  <c r="E29" i="41"/>
  <c r="G29" i="41"/>
  <c r="G28" i="41"/>
  <c r="F23" i="41"/>
  <c r="G27" i="41"/>
  <c r="H29" i="41" l="1"/>
  <c r="D29" i="41"/>
  <c r="C29" i="41"/>
  <c r="G20" i="41"/>
  <c r="F30" i="41" s="1"/>
  <c r="H28" i="33"/>
  <c r="F32" i="41" l="1"/>
  <c r="C12" i="35"/>
  <c r="D12" i="35"/>
  <c r="E12" i="35"/>
  <c r="F12" i="35"/>
  <c r="K12" i="35"/>
  <c r="B12" i="35"/>
  <c r="N11" i="35"/>
  <c r="N9" i="35"/>
  <c r="N10" i="35"/>
  <c r="G5" i="35"/>
  <c r="G8" i="35"/>
  <c r="E39" i="33" l="1"/>
  <c r="D39" i="33"/>
  <c r="C39" i="33"/>
  <c r="B39" i="33"/>
  <c r="G16" i="35" s="1"/>
  <c r="C28" i="33"/>
  <c r="E28" i="33"/>
  <c r="G7" i="35" s="1"/>
  <c r="N7" i="35" s="1"/>
  <c r="D28" i="33"/>
  <c r="G6" i="35" s="1"/>
  <c r="G12" i="35" s="1"/>
  <c r="F28" i="33"/>
  <c r="F29" i="33" s="1"/>
  <c r="F31" i="33" s="1"/>
  <c r="G20" i="33"/>
  <c r="G28" i="33" s="1"/>
  <c r="F30" i="32"/>
  <c r="F28" i="26"/>
  <c r="E28" i="26"/>
  <c r="C28" i="26"/>
  <c r="D28" i="26"/>
  <c r="F13" i="35" l="1"/>
  <c r="F5" i="35"/>
  <c r="G28" i="26" l="1"/>
  <c r="F7" i="35"/>
  <c r="F6" i="35"/>
  <c r="E13" i="35"/>
  <c r="E8" i="35"/>
  <c r="H27" i="32"/>
  <c r="G27" i="32"/>
  <c r="E6" i="35"/>
  <c r="F27" i="32"/>
  <c r="F29" i="26" l="1"/>
  <c r="F31" i="26" s="1"/>
  <c r="E27" i="32"/>
  <c r="E7" i="35" s="1"/>
  <c r="D27" i="32"/>
  <c r="C27" i="32"/>
  <c r="E5" i="35" s="1"/>
  <c r="D5" i="35"/>
  <c r="G29" i="31"/>
  <c r="E15" i="35" l="1"/>
  <c r="E22" i="35" s="1"/>
  <c r="F28" i="32"/>
  <c r="C28" i="29"/>
  <c r="D28" i="29"/>
  <c r="B6" i="35" s="1"/>
  <c r="E28" i="29"/>
  <c r="B7" i="35" s="1"/>
  <c r="C27" i="30"/>
  <c r="D27" i="30"/>
  <c r="C6" i="35" s="1"/>
  <c r="E27" i="30"/>
  <c r="C7" i="35" s="1"/>
  <c r="E29" i="31"/>
  <c r="D7" i="35" s="1"/>
  <c r="C29" i="31"/>
  <c r="D29" i="31"/>
  <c r="D6" i="35" s="1"/>
  <c r="C38" i="29"/>
  <c r="N13" i="35" l="1"/>
  <c r="F29" i="31"/>
  <c r="F30" i="31" l="1"/>
  <c r="E38" i="29"/>
  <c r="D38" i="29"/>
  <c r="M16" i="35" l="1"/>
  <c r="L16" i="35" l="1"/>
  <c r="J5" i="35" l="1"/>
  <c r="J12" i="35" s="1"/>
  <c r="I5" i="35" l="1"/>
  <c r="I12" i="35" s="1"/>
  <c r="N6" i="35" l="1"/>
  <c r="F32" i="31" l="1"/>
  <c r="C37" i="30"/>
  <c r="C16" i="35" s="1"/>
  <c r="B37" i="30"/>
  <c r="F38" i="29" l="1"/>
  <c r="B38" i="29"/>
  <c r="B5" i="35" l="1"/>
  <c r="B15" i="35" s="1"/>
  <c r="B22" i="35" s="1"/>
  <c r="M18" i="35"/>
  <c r="L18" i="35" l="1"/>
  <c r="H5" i="35" l="1"/>
  <c r="H12" i="35" s="1"/>
  <c r="N12" i="35" s="1"/>
  <c r="G17" i="35" l="1"/>
  <c r="N17" i="35" l="1"/>
  <c r="G18" i="35"/>
  <c r="N16" i="35" l="1"/>
  <c r="K15" i="35" l="1"/>
  <c r="L15" i="35"/>
  <c r="M15" i="35"/>
  <c r="M22" i="35" s="1"/>
  <c r="J15" i="35" l="1"/>
  <c r="I15" i="35"/>
  <c r="N19" i="35"/>
  <c r="C18" i="35"/>
  <c r="D18" i="35"/>
  <c r="E18" i="35"/>
  <c r="E21" i="35" s="1"/>
  <c r="F18" i="35"/>
  <c r="B18" i="35"/>
  <c r="J18" i="35"/>
  <c r="K18" i="35"/>
  <c r="H18" i="35" l="1"/>
  <c r="N18" i="35" s="1"/>
  <c r="H15" i="35"/>
  <c r="N5" i="35"/>
  <c r="M21" i="35" l="1"/>
  <c r="L21" i="35"/>
  <c r="J21" i="35"/>
  <c r="K21" i="35"/>
  <c r="H21" i="35"/>
  <c r="F15" i="35" l="1"/>
  <c r="G15" i="35"/>
  <c r="C15" i="35" l="1"/>
  <c r="C22" i="35" s="1"/>
  <c r="D15" i="35" l="1"/>
  <c r="D21" i="35" s="1"/>
  <c r="G21" i="35"/>
  <c r="F21" i="35"/>
  <c r="D22" i="35" l="1"/>
  <c r="C21" i="35"/>
  <c r="N15" i="35" l="1"/>
  <c r="B21" i="35" l="1"/>
  <c r="N21" i="35"/>
</calcChain>
</file>

<file path=xl/sharedStrings.xml><?xml version="1.0" encoding="utf-8"?>
<sst xmlns="http://schemas.openxmlformats.org/spreadsheetml/2006/main" count="724" uniqueCount="98">
  <si>
    <t>Janvier</t>
  </si>
  <si>
    <t>Février</t>
  </si>
  <si>
    <t>Mars</t>
  </si>
  <si>
    <t>Avril</t>
  </si>
  <si>
    <t>Mai</t>
  </si>
  <si>
    <t>Juin</t>
  </si>
  <si>
    <t>Total</t>
  </si>
  <si>
    <t>Charges CNSS</t>
  </si>
  <si>
    <t xml:space="preserve">Superviseur </t>
  </si>
  <si>
    <t>Nom &amp; Prénom</t>
  </si>
  <si>
    <t>Fonction</t>
  </si>
  <si>
    <t>EL BOUDALI Noureddine</t>
  </si>
  <si>
    <t>ETTAIFI Abdelkader</t>
  </si>
  <si>
    <t>MASTOUR Salah</t>
  </si>
  <si>
    <t>CHHAYBI Mohammed</t>
  </si>
  <si>
    <t>OUZAIM Lahoucine</t>
  </si>
  <si>
    <t>Superviseur</t>
  </si>
  <si>
    <t>Virement</t>
  </si>
  <si>
    <t>Chéque</t>
  </si>
  <si>
    <t>Juillet</t>
  </si>
  <si>
    <t>Août</t>
  </si>
  <si>
    <t>Septembre</t>
  </si>
  <si>
    <t>Octobre</t>
  </si>
  <si>
    <t>Novembre</t>
  </si>
  <si>
    <t>Décembre</t>
  </si>
  <si>
    <t>Contribution gardiennage résidents du golf</t>
  </si>
  <si>
    <t>Total salaires agents temporaires</t>
  </si>
  <si>
    <t>Mode paiement</t>
  </si>
  <si>
    <t>CNSS</t>
  </si>
  <si>
    <t>Cathégorie</t>
  </si>
  <si>
    <t>Montant</t>
  </si>
  <si>
    <t>Total général des salaires</t>
  </si>
  <si>
    <t>Bouasria Driss</t>
  </si>
  <si>
    <t>Khouya Abdelaziz</t>
  </si>
  <si>
    <t>Ourazouk Mohamed</t>
  </si>
  <si>
    <t>EL GHALMI Abdelghani</t>
  </si>
  <si>
    <t>ESSADI Omar</t>
  </si>
  <si>
    <t>BADDI Mohamed</t>
  </si>
  <si>
    <t>LAHLAOUI Mohamed</t>
  </si>
  <si>
    <t>BAIYA Abderrahman</t>
  </si>
  <si>
    <t>CHERIET Mohamed</t>
  </si>
  <si>
    <t>SELLAMI Mohamed</t>
  </si>
  <si>
    <t>LYASSI Lahoussaine</t>
  </si>
  <si>
    <t>EL MOURID Larbi</t>
  </si>
  <si>
    <t>EL MRAHI El Kabir</t>
  </si>
  <si>
    <t xml:space="preserve">MJAMA El Menzeh  </t>
  </si>
  <si>
    <t>AB-ELKHMOUR HICHAM</t>
  </si>
  <si>
    <t>CHAIKHI Akram</t>
  </si>
  <si>
    <t>Primes</t>
  </si>
  <si>
    <t>Prime Adha</t>
  </si>
  <si>
    <t>TAOUARDA ZAID</t>
  </si>
  <si>
    <t>Récapitulatif des frais du personnel du 01/01/2024 Au 31/12/2024</t>
  </si>
  <si>
    <t>Etat des salaires du mois du Janvier 2024</t>
  </si>
  <si>
    <t>Paie 01/2024</t>
  </si>
  <si>
    <t>Total 01/2024</t>
  </si>
  <si>
    <t>Etat des salaires du mois du Février 2024</t>
  </si>
  <si>
    <t>Paie 02/2024</t>
  </si>
  <si>
    <t>Total 02/2024</t>
  </si>
  <si>
    <t>Etat des salaires du mois du Avril 2024</t>
  </si>
  <si>
    <t>Paie 04/2024</t>
  </si>
  <si>
    <t>Total 04/2024</t>
  </si>
  <si>
    <t>Etat des salaires du mois du Mai 2024</t>
  </si>
  <si>
    <t>Etat des salaires du mois du Juin 2024</t>
  </si>
  <si>
    <t>HAZILI</t>
  </si>
  <si>
    <t>DRISS</t>
  </si>
  <si>
    <t>MAHDI</t>
  </si>
  <si>
    <t>HAZILI MOHAMMED</t>
  </si>
  <si>
    <t>OUHMAD DRISS</t>
  </si>
  <si>
    <t>Agent</t>
  </si>
  <si>
    <t>Paie 03/2024</t>
  </si>
  <si>
    <t>Total 03/2024</t>
  </si>
  <si>
    <t>Total des frais du personnel</t>
  </si>
  <si>
    <t>Agents temporaires</t>
  </si>
  <si>
    <t xml:space="preserve">Total </t>
  </si>
  <si>
    <t>Agents temporaire</t>
  </si>
  <si>
    <t>Agents CDI</t>
  </si>
  <si>
    <t>Agents de prestations de services</t>
  </si>
  <si>
    <t>Agents prestataires de services</t>
  </si>
  <si>
    <t>Agents Cdi</t>
  </si>
  <si>
    <t>Etat des salaires du mois du Mars 2024</t>
  </si>
  <si>
    <t>Prime Aid Fitr</t>
  </si>
  <si>
    <t>Divers</t>
  </si>
  <si>
    <t xml:space="preserve">Indemnité de licenciment Mohamed CHERIET </t>
  </si>
  <si>
    <t>Indemnité de licenciement</t>
  </si>
  <si>
    <t>HMAMI MOHAMED</t>
  </si>
  <si>
    <t>Abdellah Résidence golf</t>
  </si>
  <si>
    <t>Vêtement de travail</t>
  </si>
  <si>
    <t>Assurance accidents de travail</t>
  </si>
  <si>
    <t>EL OUAHBI M'barek</t>
  </si>
  <si>
    <t>Etat des salaires du mois du Aout 2024</t>
  </si>
  <si>
    <t>Etat des salaires du mois du Juillet 2024</t>
  </si>
  <si>
    <t>Etat des salaires du mois du Septembre 2024</t>
  </si>
  <si>
    <t>Espèce</t>
  </si>
  <si>
    <t>GHARAB FOUAD</t>
  </si>
  <si>
    <t>Etat des salaires du mois du Octobre 2024</t>
  </si>
  <si>
    <t>Etat des salaires du mois du Décembre 2024</t>
  </si>
  <si>
    <t>Etat des salaires du mois du Novembre 2024</t>
  </si>
  <si>
    <t>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</si>
</sst>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/>
    <xf numFmtId="0" fontId="4" fillId="0" borderId="0" xfId="0" applyFont="1"/>
    <xf numFmtId="0" fontId="1" fillId="4" borderId="0" xfId="0" applyFont="1" applyFill="1" applyAlignment="1">
      <alignment horizontal="right"/>
    </xf>
    <xf numFmtId="4" fontId="1" fillId="4" borderId="0" xfId="0" applyNumberFormat="1" applyFont="1" applyFill="1"/>
    <xf numFmtId="0" fontId="2" fillId="7" borderId="1" xfId="0" applyFon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8" borderId="0" xfId="0" applyFill="1"/>
    <xf numFmtId="4" fontId="0" fillId="3" borderId="0" xfId="0" applyNumberFormat="1" applyFill="1"/>
    <xf numFmtId="4" fontId="0" fillId="9" borderId="0" xfId="0" applyNumberFormat="1" applyFill="1"/>
    <xf numFmtId="4" fontId="4" fillId="0" borderId="0" xfId="0" applyNumberFormat="1" applyFont="1"/>
    <xf numFmtId="4" fontId="2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/>
    <xf numFmtId="4" fontId="2" fillId="0" borderId="0" xfId="0" applyNumberFormat="1" applyFont="1"/>
    <xf numFmtId="4" fontId="5" fillId="0" borderId="0" xfId="0" applyNumberFormat="1" applyFont="1"/>
    <xf numFmtId="4" fontId="0" fillId="0" borderId="0" xfId="0" applyNumberFormat="1" applyAlignment="1">
      <alignment horizontal="right" vertical="center" wrapText="1"/>
    </xf>
    <xf numFmtId="0" fontId="1" fillId="8" borderId="0" xfId="0" applyFont="1" applyFill="1" applyAlignment="1">
      <alignment horizontal="center" vertical="center" wrapText="1"/>
    </xf>
    <xf numFmtId="0" fontId="0" fillId="0" borderId="3" xfId="0" applyBorder="1"/>
    <xf numFmtId="164" fontId="0" fillId="0" borderId="0" xfId="1" applyFont="1"/>
    <xf numFmtId="0" fontId="5" fillId="0" borderId="0" xfId="0" applyFont="1"/>
    <xf numFmtId="0" fontId="1" fillId="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9" borderId="0" xfId="0" applyFill="1"/>
    <xf numFmtId="4" fontId="1" fillId="9" borderId="0" xfId="0" applyNumberFormat="1" applyFont="1" applyFill="1"/>
    <xf numFmtId="0" fontId="0" fillId="3" borderId="0" xfId="0" applyFill="1"/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10" borderId="0" xfId="0" applyFont="1" applyFill="1" applyAlignment="1">
      <alignment horizontal="center" vertical="center"/>
    </xf>
    <xf numFmtId="4" fontId="2" fillId="1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0" fillId="11" borderId="0" xfId="0" applyFill="1"/>
    <xf numFmtId="0" fontId="0" fillId="12" borderId="0" xfId="0" applyFill="1"/>
    <xf numFmtId="0" fontId="0" fillId="6" borderId="0" xfId="0" applyFill="1"/>
    <xf numFmtId="0" fontId="0" fillId="13" borderId="0" xfId="0" applyFill="1"/>
    <xf numFmtId="164" fontId="0" fillId="10" borderId="0" xfId="1" applyFont="1" applyFill="1"/>
    <xf numFmtId="164" fontId="0" fillId="9" borderId="0" xfId="1" applyFont="1" applyFill="1"/>
    <xf numFmtId="164" fontId="0" fillId="3" borderId="0" xfId="0" applyNumberFormat="1" applyFill="1"/>
    <xf numFmtId="0" fontId="0" fillId="14" borderId="0" xfId="0" applyFill="1"/>
    <xf numFmtId="0" fontId="1" fillId="0" borderId="0" xfId="0" applyFont="1" applyAlignment="1">
      <alignment vertical="center"/>
    </xf>
    <xf numFmtId="4" fontId="0" fillId="0" borderId="0" xfId="0" quotePrefix="1" applyNumberFormat="1"/>
    <xf numFmtId="0" fontId="1" fillId="0" borderId="1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0" fillId="0" borderId="0" xfId="1" applyFont="1" applyAlignment="1">
      <alignment horizontal="center" vertical="top"/>
    </xf>
    <xf numFmtId="164" fontId="5" fillId="0" borderId="0" xfId="0" applyNumberFormat="1" applyFont="1"/>
    <xf numFmtId="164" fontId="5" fillId="0" borderId="0" xfId="0" applyNumberFormat="1" applyFont="1" applyAlignment="1">
      <alignment horizontal="center" vertical="top"/>
    </xf>
    <xf numFmtId="164" fontId="5" fillId="0" borderId="0" xfId="1" applyFont="1"/>
    <xf numFmtId="164" fontId="0" fillId="3" borderId="0" xfId="1" applyFont="1" applyFill="1"/>
    <xf numFmtId="164" fontId="1" fillId="9" borderId="0" xfId="1" applyFont="1" applyFill="1"/>
    <xf numFmtId="164" fontId="1" fillId="3" borderId="0" xfId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5" xfId="0" applyFont="1" applyFill="1" applyBorder="1" applyAlignment="1">
      <alignment horizontal="center" vertical="center"/>
    </xf>
    <xf numFmtId="164" fontId="0" fillId="0" borderId="0" xfId="1" applyFont="1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6" xfId="0" applyBorder="1" applyAlignment="1">
      <alignment vertical="center" wrapText="1"/>
    </xf>
    <xf numFmtId="164" fontId="2" fillId="2" borderId="0" xfId="1" applyFont="1" applyFill="1"/>
    <xf numFmtId="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4" fontId="1" fillId="0" borderId="0" xfId="0" applyNumberFormat="1" applyFont="1" applyAlignment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S33"/>
  <sheetViews>
    <sheetView tabSelected="1" topLeftCell="B4" workbookViewId="0">
      <selection activeCell="M20" sqref="M20"/>
    </sheetView>
  </sheetViews>
  <sheetFormatPr baseColWidth="10" defaultRowHeight="14.4" x14ac:dyDescent="0.3"/>
  <cols>
    <col min="1" max="1" width="48.109375" customWidth="1"/>
    <col min="2" max="9" width="12.5546875" customWidth="1"/>
    <col min="10" max="10" width="12.44140625" customWidth="1"/>
    <col min="11" max="13" width="12.5546875" customWidth="1"/>
    <col min="14" max="14" width="15.109375" bestFit="1" customWidth="1"/>
    <col min="18" max="18" width="16.5546875" bestFit="1" customWidth="1"/>
  </cols>
  <sheetData>
    <row r="1" spans="1:19" ht="18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9" ht="18" x14ac:dyDescent="0.35">
      <c r="A2" s="73" t="s">
        <v>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9" ht="18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9" ht="15.6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19</v>
      </c>
      <c r="I4" s="1" t="s">
        <v>20</v>
      </c>
      <c r="J4" s="1" t="s">
        <v>21</v>
      </c>
      <c r="K4" s="1" t="s">
        <v>22</v>
      </c>
      <c r="L4" s="1" t="s">
        <v>23</v>
      </c>
      <c r="M4" s="1" t="s">
        <v>24</v>
      </c>
      <c r="N4" s="1" t="s">
        <v>6</v>
      </c>
    </row>
    <row r="5" spans="1:19" ht="15.6" x14ac:dyDescent="0.3">
      <c r="A5" s="3" t="s">
        <v>8</v>
      </c>
      <c r="B5" s="2">
        <f>Janv!F5</f>
        <v>4750</v>
      </c>
      <c r="C5" s="48">
        <v>4750</v>
      </c>
      <c r="D5" s="2">
        <f>+Mars!C29</f>
        <v>4750</v>
      </c>
      <c r="E5" s="2">
        <f>Avril!C27</f>
        <v>4950</v>
      </c>
      <c r="F5" s="2">
        <f>+Mai!C5</f>
        <v>4950</v>
      </c>
      <c r="G5" s="2">
        <f>Juin!G5</f>
        <v>4950</v>
      </c>
      <c r="H5" s="2">
        <f>Juillet!C5</f>
        <v>4950</v>
      </c>
      <c r="I5" s="2">
        <f>Août!C5</f>
        <v>4950</v>
      </c>
      <c r="J5" s="2">
        <f>Sept!C5</f>
        <v>4950</v>
      </c>
      <c r="K5" s="2">
        <f>+Oct!C28</f>
        <v>4950</v>
      </c>
      <c r="L5" s="2">
        <f>+Nov!G5</f>
        <v>4950</v>
      </c>
      <c r="M5" s="2">
        <f>+Déc!C28</f>
        <v>4950</v>
      </c>
      <c r="N5" s="4">
        <f>SUM(B5:M5)</f>
        <v>58800</v>
      </c>
    </row>
    <row r="6" spans="1:19" ht="15.6" x14ac:dyDescent="0.3">
      <c r="A6" s="3" t="s">
        <v>78</v>
      </c>
      <c r="B6" s="2">
        <f>+Janv!D28</f>
        <v>26118</v>
      </c>
      <c r="C6" s="2">
        <f>+Fév!D27</f>
        <v>26118</v>
      </c>
      <c r="D6" s="2">
        <f>+Mars!D29</f>
        <v>31531</v>
      </c>
      <c r="E6" s="2">
        <f>Avril!D27</f>
        <v>29880</v>
      </c>
      <c r="F6" s="2">
        <f>+Mai!D28</f>
        <v>32180</v>
      </c>
      <c r="G6" s="2">
        <f>Juin!D28</f>
        <v>29880</v>
      </c>
      <c r="H6" s="2">
        <f>+Juillet!D29</f>
        <v>29880</v>
      </c>
      <c r="I6" s="2">
        <f>+Août!D28</f>
        <v>29880</v>
      </c>
      <c r="J6" s="2">
        <f>Sept!D28</f>
        <v>29880</v>
      </c>
      <c r="K6" s="2">
        <f>+Oct!D28</f>
        <v>30025</v>
      </c>
      <c r="L6" s="2">
        <f>+Nov!D28</f>
        <v>30053</v>
      </c>
      <c r="M6" s="2">
        <f>+Déc!D28</f>
        <v>30170</v>
      </c>
      <c r="N6" s="4">
        <f>SUM(B6:M6)</f>
        <v>355595</v>
      </c>
    </row>
    <row r="7" spans="1:19" ht="15.6" x14ac:dyDescent="0.3">
      <c r="A7" s="3" t="s">
        <v>77</v>
      </c>
      <c r="B7" s="2">
        <f>+Janv!E28</f>
        <v>28881</v>
      </c>
      <c r="C7" s="2">
        <f>+Fév!E27</f>
        <v>28880</v>
      </c>
      <c r="D7" s="2">
        <f>+Mars!E29</f>
        <v>27002</v>
      </c>
      <c r="E7" s="2">
        <f>Avril!E27</f>
        <v>26804</v>
      </c>
      <c r="F7" s="2">
        <f>+Mai!E28</f>
        <v>26213</v>
      </c>
      <c r="G7" s="2">
        <f>Juin!E28</f>
        <v>29312</v>
      </c>
      <c r="H7" s="2">
        <f>+Juillet!E29-2300</f>
        <v>28227</v>
      </c>
      <c r="I7" s="2">
        <f>+Août!E28</f>
        <v>28761</v>
      </c>
      <c r="J7" s="2">
        <f>Sept!E28</f>
        <v>27975</v>
      </c>
      <c r="K7" s="2">
        <f>+Oct!E28</f>
        <v>28578</v>
      </c>
      <c r="L7" s="2">
        <f>+Nov!E28</f>
        <v>28975</v>
      </c>
      <c r="M7" s="2">
        <f>+Déc!E28</f>
        <v>29400</v>
      </c>
      <c r="N7" s="4">
        <f t="shared" ref="N7:N10" si="0">SUM(B7:M7)</f>
        <v>339008</v>
      </c>
    </row>
    <row r="8" spans="1:19" ht="15.6" x14ac:dyDescent="0.3">
      <c r="A8" s="3" t="s">
        <v>48</v>
      </c>
      <c r="E8" s="2">
        <f>+Avril!H27</f>
        <v>7500</v>
      </c>
      <c r="G8" s="2">
        <f>Juin!H29</f>
        <v>9000</v>
      </c>
      <c r="H8" s="2">
        <v>0</v>
      </c>
      <c r="I8">
        <v>0</v>
      </c>
      <c r="M8" s="2">
        <f>+Déc!I28</f>
        <v>3400</v>
      </c>
      <c r="N8" s="4">
        <f>SUM(B8:M8)</f>
        <v>19900</v>
      </c>
      <c r="S8" s="2"/>
    </row>
    <row r="9" spans="1:19" ht="15.6" x14ac:dyDescent="0.3">
      <c r="A9" s="3" t="s">
        <v>86</v>
      </c>
      <c r="E9" s="2"/>
      <c r="G9" s="2">
        <v>5000</v>
      </c>
      <c r="H9" s="2">
        <f>240+4210</f>
        <v>4450</v>
      </c>
      <c r="N9" s="4">
        <f t="shared" si="0"/>
        <v>9450</v>
      </c>
      <c r="S9" s="2"/>
    </row>
    <row r="10" spans="1:19" ht="15.6" x14ac:dyDescent="0.3">
      <c r="A10" s="3" t="s">
        <v>87</v>
      </c>
      <c r="E10" s="2"/>
      <c r="G10" s="2">
        <v>4308.49</v>
      </c>
      <c r="H10" s="2"/>
      <c r="N10" s="4">
        <f t="shared" si="0"/>
        <v>4308.49</v>
      </c>
      <c r="S10" s="2"/>
    </row>
    <row r="11" spans="1:19" ht="15.6" x14ac:dyDescent="0.3">
      <c r="A11" s="3" t="s">
        <v>83</v>
      </c>
      <c r="E11" s="2"/>
      <c r="F11" s="2">
        <v>15000</v>
      </c>
      <c r="G11" s="2"/>
      <c r="H11" s="2"/>
      <c r="N11" s="4">
        <f>SUM(B11:M11)</f>
        <v>15000</v>
      </c>
      <c r="S11" s="2"/>
    </row>
    <row r="12" spans="1:19" s="26" customFormat="1" ht="15.6" x14ac:dyDescent="0.3">
      <c r="A12" s="6" t="s">
        <v>73</v>
      </c>
      <c r="B12" s="7">
        <f>SUM(B5:B11)</f>
        <v>59749</v>
      </c>
      <c r="C12" s="7">
        <f t="shared" ref="C12:K12" si="1">SUM(C5:C11)</f>
        <v>59748</v>
      </c>
      <c r="D12" s="7">
        <f t="shared" si="1"/>
        <v>63283</v>
      </c>
      <c r="E12" s="7">
        <f t="shared" si="1"/>
        <v>69134</v>
      </c>
      <c r="F12" s="7">
        <f t="shared" si="1"/>
        <v>78343</v>
      </c>
      <c r="G12" s="7">
        <f t="shared" si="1"/>
        <v>82450.490000000005</v>
      </c>
      <c r="H12" s="7">
        <f t="shared" si="1"/>
        <v>67507</v>
      </c>
      <c r="I12" s="7">
        <f t="shared" si="1"/>
        <v>63591</v>
      </c>
      <c r="J12" s="7">
        <f t="shared" si="1"/>
        <v>62805</v>
      </c>
      <c r="K12" s="7">
        <f t="shared" si="1"/>
        <v>63553</v>
      </c>
      <c r="L12" s="7">
        <f>SUM(L5:L11)</f>
        <v>63978</v>
      </c>
      <c r="M12" s="7">
        <f>SUM(M5:M11)</f>
        <v>67920</v>
      </c>
      <c r="N12" s="7">
        <f>SUM(B12:M12)</f>
        <v>802061.49</v>
      </c>
      <c r="S12" s="21"/>
    </row>
    <row r="13" spans="1:19" s="8" customFormat="1" ht="15.6" x14ac:dyDescent="0.3">
      <c r="A13" s="9" t="s">
        <v>7</v>
      </c>
      <c r="B13" s="10">
        <v>8985.75</v>
      </c>
      <c r="C13" s="10">
        <v>8985.75</v>
      </c>
      <c r="D13" s="10">
        <v>10450.94</v>
      </c>
      <c r="E13" s="10">
        <f>+Avril!F29</f>
        <v>10170.99</v>
      </c>
      <c r="F13" s="10">
        <f>+Mai!F30</f>
        <v>10170.99</v>
      </c>
      <c r="G13" s="10">
        <v>10170.99</v>
      </c>
      <c r="H13" s="10">
        <v>10170.99</v>
      </c>
      <c r="I13" s="10">
        <v>10170.99</v>
      </c>
      <c r="J13" s="10">
        <v>10170.99</v>
      </c>
      <c r="K13" s="10">
        <f>+Oct!F30</f>
        <v>10214.273467200001</v>
      </c>
      <c r="L13" s="10">
        <f>+Nov!F30</f>
        <v>10257.5630322</v>
      </c>
      <c r="M13" s="10">
        <f>+Déc!F30</f>
        <v>10257.5630322</v>
      </c>
      <c r="N13" s="10">
        <f>SUM(B13:M13)</f>
        <v>120177.77953160001</v>
      </c>
      <c r="P13" s="17"/>
      <c r="Q13"/>
      <c r="R13"/>
      <c r="S13" s="2"/>
    </row>
    <row r="14" spans="1:19" ht="15.75" customHeight="1" thickBot="1" x14ac:dyDescent="0.3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9" ht="35.25" customHeight="1" thickBot="1" x14ac:dyDescent="0.35">
      <c r="A15" s="11" t="s">
        <v>71</v>
      </c>
      <c r="B15" s="12">
        <f>B12+B13</f>
        <v>68734.75</v>
      </c>
      <c r="C15" s="12">
        <f t="shared" ref="C15:N15" si="2">C12+C13</f>
        <v>68733.75</v>
      </c>
      <c r="D15" s="12">
        <f t="shared" si="2"/>
        <v>73733.94</v>
      </c>
      <c r="E15" s="12">
        <f>E12+E13</f>
        <v>79304.990000000005</v>
      </c>
      <c r="F15" s="12">
        <f t="shared" si="2"/>
        <v>88513.99</v>
      </c>
      <c r="G15" s="12">
        <f t="shared" si="2"/>
        <v>92621.48000000001</v>
      </c>
      <c r="H15" s="12">
        <f t="shared" si="2"/>
        <v>77677.990000000005</v>
      </c>
      <c r="I15" s="12">
        <f t="shared" si="2"/>
        <v>73761.990000000005</v>
      </c>
      <c r="J15" s="12">
        <f t="shared" si="2"/>
        <v>72975.990000000005</v>
      </c>
      <c r="K15" s="12">
        <f t="shared" si="2"/>
        <v>73767.273467199993</v>
      </c>
      <c r="L15" s="12">
        <f t="shared" si="2"/>
        <v>74235.563032200007</v>
      </c>
      <c r="M15" s="12">
        <f t="shared" si="2"/>
        <v>78177.563032200007</v>
      </c>
      <c r="N15" s="12">
        <f t="shared" si="2"/>
        <v>922239.26953159994</v>
      </c>
      <c r="O15" s="2"/>
    </row>
    <row r="16" spans="1:19" ht="15.6" x14ac:dyDescent="0.3">
      <c r="A16" s="3" t="s">
        <v>72</v>
      </c>
      <c r="B16" s="2">
        <v>5750</v>
      </c>
      <c r="C16" s="2">
        <f>Fév!C37</f>
        <v>4600</v>
      </c>
      <c r="E16" s="2"/>
      <c r="F16">
        <v>0</v>
      </c>
      <c r="G16" s="2">
        <f>Juin!B39</f>
        <v>1665</v>
      </c>
      <c r="H16" s="2">
        <v>2300</v>
      </c>
      <c r="I16" s="2">
        <v>2300</v>
      </c>
      <c r="K16">
        <v>0</v>
      </c>
      <c r="L16" s="2">
        <f>Nov!C38</f>
        <v>0</v>
      </c>
      <c r="M16" s="2">
        <f>Déc!C38</f>
        <v>0</v>
      </c>
      <c r="N16" s="2">
        <f>SUM(B16:M16)</f>
        <v>16615</v>
      </c>
      <c r="P16" s="2"/>
    </row>
    <row r="17" spans="1:16" ht="15.6" x14ac:dyDescent="0.3">
      <c r="A17" s="3" t="s">
        <v>48</v>
      </c>
      <c r="B17" s="2"/>
      <c r="C17" s="2"/>
      <c r="D17" s="2"/>
      <c r="E17" s="2"/>
      <c r="G17" s="2">
        <f>Juin!D60+Juin!D61</f>
        <v>0</v>
      </c>
      <c r="H17" s="2"/>
      <c r="I17" s="2"/>
      <c r="J17" s="2"/>
      <c r="K17" s="2"/>
      <c r="L17" s="2"/>
      <c r="M17" s="2"/>
      <c r="N17" s="2">
        <f t="shared" ref="N17" si="3">SUM(B17:M17)</f>
        <v>0</v>
      </c>
      <c r="P17" s="2"/>
    </row>
    <row r="18" spans="1:16" ht="35.25" customHeight="1" x14ac:dyDescent="0.35">
      <c r="A18" s="18" t="s">
        <v>26</v>
      </c>
      <c r="B18" s="19">
        <f t="shared" ref="B18:M18" si="4">SUM(B16:B17)</f>
        <v>5750</v>
      </c>
      <c r="C18" s="19">
        <f t="shared" si="4"/>
        <v>4600</v>
      </c>
      <c r="D18" s="19">
        <f t="shared" si="4"/>
        <v>0</v>
      </c>
      <c r="E18" s="19">
        <f t="shared" si="4"/>
        <v>0</v>
      </c>
      <c r="F18" s="19">
        <f t="shared" si="4"/>
        <v>0</v>
      </c>
      <c r="G18" s="19">
        <f t="shared" si="4"/>
        <v>1665</v>
      </c>
      <c r="H18" s="19">
        <f t="shared" si="4"/>
        <v>2300</v>
      </c>
      <c r="I18" s="19">
        <f>SUM(I16:I17)</f>
        <v>2300</v>
      </c>
      <c r="J18" s="19">
        <f t="shared" si="4"/>
        <v>0</v>
      </c>
      <c r="K18" s="19">
        <f t="shared" si="4"/>
        <v>0</v>
      </c>
      <c r="L18" s="19">
        <f t="shared" si="4"/>
        <v>0</v>
      </c>
      <c r="M18" s="19">
        <f t="shared" si="4"/>
        <v>0</v>
      </c>
      <c r="N18" s="19">
        <f>SUM(B18:M18)</f>
        <v>16615</v>
      </c>
      <c r="O18" s="2"/>
    </row>
    <row r="19" spans="1:16" ht="26.25" customHeight="1" x14ac:dyDescent="0.35">
      <c r="A19" s="3" t="s">
        <v>25</v>
      </c>
      <c r="B19" s="2">
        <v>-350</v>
      </c>
      <c r="C19" s="2">
        <v>-350</v>
      </c>
      <c r="D19" s="2">
        <v>-350</v>
      </c>
      <c r="E19" s="2">
        <v>-350</v>
      </c>
      <c r="F19" s="2">
        <v>-350</v>
      </c>
      <c r="G19" s="2">
        <v>-2850</v>
      </c>
      <c r="H19" s="2">
        <v>-2850</v>
      </c>
      <c r="I19" s="2">
        <v>-2850</v>
      </c>
      <c r="J19" s="2">
        <v>-2850</v>
      </c>
      <c r="K19" s="2">
        <v>-2850</v>
      </c>
      <c r="L19" s="2">
        <v>-350</v>
      </c>
      <c r="M19" s="2">
        <v>-300</v>
      </c>
      <c r="N19" s="20">
        <f>SUM(B19:M19)</f>
        <v>-16650</v>
      </c>
    </row>
    <row r="21" spans="1:16" ht="27" customHeight="1" x14ac:dyDescent="0.3">
      <c r="A21" s="35" t="s">
        <v>31</v>
      </c>
      <c r="B21" s="36">
        <f t="shared" ref="B21:N21" si="5">B15+B18+B19</f>
        <v>74134.75</v>
      </c>
      <c r="C21" s="36">
        <f t="shared" si="5"/>
        <v>72983.75</v>
      </c>
      <c r="D21" s="36">
        <f t="shared" si="5"/>
        <v>73383.94</v>
      </c>
      <c r="E21" s="36">
        <f>E15+E18+E19</f>
        <v>78954.990000000005</v>
      </c>
      <c r="F21" s="36">
        <f t="shared" si="5"/>
        <v>88163.99</v>
      </c>
      <c r="G21" s="36">
        <f t="shared" si="5"/>
        <v>91436.48000000001</v>
      </c>
      <c r="H21" s="36">
        <f t="shared" si="5"/>
        <v>77127.990000000005</v>
      </c>
      <c r="I21" s="36">
        <f>I15+I18+I19</f>
        <v>73211.990000000005</v>
      </c>
      <c r="J21" s="36">
        <f t="shared" si="5"/>
        <v>70125.990000000005</v>
      </c>
      <c r="K21" s="36">
        <f t="shared" si="5"/>
        <v>70917.273467199993</v>
      </c>
      <c r="L21" s="36">
        <f t="shared" si="5"/>
        <v>73885.563032200007</v>
      </c>
      <c r="M21" s="36">
        <f t="shared" si="5"/>
        <v>77877.563032200007</v>
      </c>
      <c r="N21" s="36">
        <f t="shared" si="5"/>
        <v>922204.26953159994</v>
      </c>
    </row>
    <row r="22" spans="1:16" x14ac:dyDescent="0.3">
      <c r="B22" s="2">
        <f>B15-Janv!F31</f>
        <v>0</v>
      </c>
      <c r="C22" s="2">
        <f>C15-Fév!F30</f>
        <v>0</v>
      </c>
      <c r="D22" s="2">
        <f>D15-Mars!F32</f>
        <v>0</v>
      </c>
      <c r="E22" s="2">
        <f>E15-Avril!F30</f>
        <v>0</v>
      </c>
      <c r="F22" s="2">
        <f>F15-Mai!F31-Mai!B35</f>
        <v>0</v>
      </c>
      <c r="G22" s="2">
        <f>G15-Juin!F31-G9-G10</f>
        <v>0</v>
      </c>
      <c r="H22" s="2">
        <f>H15-Juillet!F32-H9+H18</f>
        <v>0</v>
      </c>
      <c r="I22" s="2">
        <f>I15-Août!F31</f>
        <v>0</v>
      </c>
      <c r="J22" s="2">
        <f>J15-Sept!F31</f>
        <v>0</v>
      </c>
      <c r="K22" s="2">
        <f>K15-Oct!F31</f>
        <v>0</v>
      </c>
      <c r="L22" s="2">
        <f>L15-Nov!F31</f>
        <v>0</v>
      </c>
      <c r="M22" s="2">
        <f>M15-Déc!F31</f>
        <v>0</v>
      </c>
    </row>
    <row r="23" spans="1:16" x14ac:dyDescent="0.3">
      <c r="B23" s="2"/>
      <c r="E23" s="2"/>
      <c r="I23" s="2"/>
      <c r="M23" s="2"/>
    </row>
    <row r="24" spans="1:16" x14ac:dyDescent="0.3">
      <c r="B24" s="2"/>
      <c r="C24" s="2"/>
      <c r="D24" s="2"/>
      <c r="G24" s="2"/>
      <c r="N24" s="2"/>
    </row>
    <row r="25" spans="1:16" x14ac:dyDescent="0.3">
      <c r="B25" s="2"/>
      <c r="C25" s="2"/>
      <c r="D25" s="2"/>
      <c r="H25" s="2"/>
      <c r="J25" s="2"/>
    </row>
    <row r="26" spans="1:16" x14ac:dyDescent="0.3">
      <c r="B26" s="2"/>
      <c r="C26" s="2"/>
      <c r="D26" s="2"/>
      <c r="I26" s="22"/>
    </row>
    <row r="27" spans="1:16" x14ac:dyDescent="0.3">
      <c r="B27" s="2"/>
      <c r="C27" s="2"/>
      <c r="D27" s="2"/>
    </row>
    <row r="28" spans="1:16" x14ac:dyDescent="0.3">
      <c r="I28" s="2"/>
    </row>
    <row r="33" spans="9:10" x14ac:dyDescent="0.3">
      <c r="I33" s="24"/>
      <c r="J33" s="24"/>
    </row>
  </sheetData>
  <mergeCells count="2">
    <mergeCell ref="A1:N1"/>
    <mergeCell ref="A2:N2"/>
  </mergeCells>
  <phoneticPr fontId="3" type="noConversion"/>
  <printOptions horizontalCentered="1"/>
  <pageMargins left="0" right="0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53"/>
  <sheetViews>
    <sheetView workbookViewId="0">
      <selection sqref="A1:J1"/>
    </sheetView>
  </sheetViews>
  <sheetFormatPr baseColWidth="10" defaultRowHeight="14.4" x14ac:dyDescent="0.3"/>
  <cols>
    <col min="1" max="1" width="33.88671875" bestFit="1" customWidth="1"/>
    <col min="2" max="2" width="18.33203125" bestFit="1" customWidth="1"/>
    <col min="3" max="3" width="11.77734375" bestFit="1" customWidth="1"/>
    <col min="4" max="4" width="12.6640625" bestFit="1" customWidth="1"/>
    <col min="5" max="5" width="13.21875" customWidth="1"/>
    <col min="8" max="8" width="13.5546875" bestFit="1" customWidth="1"/>
    <col min="9" max="9" width="12.6640625" bestFit="1" customWidth="1"/>
    <col min="12" max="12" width="14.44140625" bestFit="1" customWidth="1"/>
  </cols>
  <sheetData>
    <row r="1" spans="1:10" ht="18" x14ac:dyDescent="0.3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ht="16.2" thickBot="1" x14ac:dyDescent="0.35">
      <c r="F3" s="75" t="s">
        <v>27</v>
      </c>
      <c r="G3" s="75"/>
    </row>
    <row r="4" spans="1:10" ht="47.4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</row>
    <row r="5" spans="1:10" x14ac:dyDescent="0.3">
      <c r="A5" s="38" t="s">
        <v>35</v>
      </c>
      <c r="B5" t="s">
        <v>16</v>
      </c>
      <c r="C5" s="25">
        <v>4750</v>
      </c>
      <c r="D5" s="25"/>
      <c r="E5" s="25"/>
      <c r="F5" s="16">
        <v>4750</v>
      </c>
      <c r="G5" s="31"/>
    </row>
    <row r="6" spans="1:10" x14ac:dyDescent="0.3">
      <c r="A6" s="38" t="s">
        <v>47</v>
      </c>
      <c r="B6" t="s">
        <v>68</v>
      </c>
      <c r="C6" s="25"/>
      <c r="D6" s="25"/>
      <c r="E6" s="25">
        <v>1200</v>
      </c>
      <c r="F6" s="16">
        <v>1200</v>
      </c>
      <c r="G6" s="31"/>
    </row>
    <row r="7" spans="1:10" x14ac:dyDescent="0.3">
      <c r="A7" s="38" t="s">
        <v>36</v>
      </c>
      <c r="B7" t="s">
        <v>68</v>
      </c>
      <c r="C7" s="25"/>
      <c r="D7" s="25">
        <v>2902</v>
      </c>
      <c r="E7" s="25"/>
      <c r="F7" s="16"/>
      <c r="G7" s="15">
        <v>2902</v>
      </c>
    </row>
    <row r="8" spans="1:10" x14ac:dyDescent="0.3">
      <c r="A8" s="38" t="s">
        <v>37</v>
      </c>
      <c r="B8" t="s">
        <v>68</v>
      </c>
      <c r="C8" s="25"/>
      <c r="D8" s="25"/>
      <c r="E8" s="25">
        <v>2500</v>
      </c>
      <c r="F8" s="16"/>
      <c r="G8" s="15">
        <v>2500</v>
      </c>
    </row>
    <row r="9" spans="1:10" x14ac:dyDescent="0.3">
      <c r="A9" s="38" t="s">
        <v>45</v>
      </c>
      <c r="B9" t="s">
        <v>68</v>
      </c>
      <c r="C9" s="25"/>
      <c r="D9" s="25"/>
      <c r="E9" s="25">
        <v>2300</v>
      </c>
      <c r="F9" s="16">
        <v>2300</v>
      </c>
      <c r="G9" s="31"/>
    </row>
    <row r="10" spans="1:10" x14ac:dyDescent="0.3">
      <c r="A10" s="38" t="s">
        <v>38</v>
      </c>
      <c r="B10" t="s">
        <v>68</v>
      </c>
      <c r="C10" s="25"/>
      <c r="D10" s="25">
        <v>2902</v>
      </c>
      <c r="E10" s="25"/>
      <c r="F10" s="16"/>
      <c r="G10" s="15">
        <v>2902</v>
      </c>
    </row>
    <row r="11" spans="1:10" x14ac:dyDescent="0.3">
      <c r="A11" t="s">
        <v>39</v>
      </c>
      <c r="B11" t="s">
        <v>68</v>
      </c>
      <c r="C11" s="25"/>
      <c r="D11" s="25">
        <v>2902</v>
      </c>
      <c r="E11" s="25"/>
      <c r="F11" s="29"/>
      <c r="G11" s="15">
        <v>2902</v>
      </c>
    </row>
    <row r="12" spans="1:10" x14ac:dyDescent="0.3">
      <c r="A12" t="s">
        <v>40</v>
      </c>
      <c r="B12" t="s">
        <v>68</v>
      </c>
      <c r="C12" s="25"/>
      <c r="D12" s="25">
        <v>2902</v>
      </c>
      <c r="E12" s="25"/>
      <c r="F12" s="29"/>
      <c r="G12" s="15">
        <v>2902</v>
      </c>
    </row>
    <row r="13" spans="1:10" x14ac:dyDescent="0.3">
      <c r="A13" t="s">
        <v>41</v>
      </c>
      <c r="B13" t="s">
        <v>68</v>
      </c>
      <c r="C13" s="25"/>
      <c r="D13" s="25">
        <v>2902</v>
      </c>
      <c r="E13" s="25"/>
      <c r="F13" s="29"/>
      <c r="G13" s="15">
        <v>2902</v>
      </c>
    </row>
    <row r="14" spans="1:10" x14ac:dyDescent="0.3">
      <c r="A14" t="s">
        <v>11</v>
      </c>
      <c r="B14" t="s">
        <v>68</v>
      </c>
      <c r="C14" s="25"/>
      <c r="D14" s="25"/>
      <c r="E14" s="25">
        <v>2500</v>
      </c>
      <c r="F14" s="29"/>
      <c r="G14" s="15">
        <v>2500</v>
      </c>
    </row>
    <row r="15" spans="1:10" x14ac:dyDescent="0.3">
      <c r="A15" t="s">
        <v>42</v>
      </c>
      <c r="B15" t="s">
        <v>68</v>
      </c>
      <c r="C15" s="25"/>
      <c r="D15" s="25"/>
      <c r="E15" s="25">
        <v>2500</v>
      </c>
      <c r="F15" s="29"/>
      <c r="G15" s="15">
        <v>2500</v>
      </c>
    </row>
    <row r="16" spans="1:10" x14ac:dyDescent="0.3">
      <c r="A16" s="38" t="s">
        <v>12</v>
      </c>
      <c r="B16" t="s">
        <v>68</v>
      </c>
      <c r="C16" s="25"/>
      <c r="D16" s="25"/>
      <c r="E16" s="25">
        <v>2631</v>
      </c>
      <c r="F16" s="16">
        <v>2631</v>
      </c>
      <c r="G16" s="31"/>
    </row>
    <row r="17" spans="1:11" x14ac:dyDescent="0.3">
      <c r="A17" s="38" t="s">
        <v>13</v>
      </c>
      <c r="B17" t="s">
        <v>68</v>
      </c>
      <c r="C17" s="25"/>
      <c r="D17" s="25"/>
      <c r="E17" s="25">
        <v>2500</v>
      </c>
      <c r="F17" s="16">
        <v>2500</v>
      </c>
      <c r="G17" s="31"/>
    </row>
    <row r="18" spans="1:11" x14ac:dyDescent="0.3">
      <c r="A18" t="s">
        <v>43</v>
      </c>
      <c r="B18" t="s">
        <v>68</v>
      </c>
      <c r="C18" s="25"/>
      <c r="D18" s="25"/>
      <c r="E18" s="25">
        <v>2800</v>
      </c>
      <c r="F18" s="29"/>
      <c r="G18" s="15">
        <v>2800</v>
      </c>
    </row>
    <row r="19" spans="1:11" x14ac:dyDescent="0.3">
      <c r="A19" t="s">
        <v>14</v>
      </c>
      <c r="B19" t="s">
        <v>68</v>
      </c>
      <c r="C19" s="25"/>
      <c r="D19" s="25">
        <v>2902</v>
      </c>
      <c r="E19" s="25"/>
      <c r="F19" s="29"/>
      <c r="G19" s="15">
        <v>2902</v>
      </c>
    </row>
    <row r="20" spans="1:11" x14ac:dyDescent="0.3">
      <c r="A20" t="s">
        <v>44</v>
      </c>
      <c r="B20" t="s">
        <v>68</v>
      </c>
      <c r="C20" s="25"/>
      <c r="D20" s="25">
        <v>2902</v>
      </c>
      <c r="E20" s="25"/>
      <c r="F20" s="29"/>
      <c r="G20" s="15">
        <v>2902</v>
      </c>
    </row>
    <row r="21" spans="1:11" x14ac:dyDescent="0.3">
      <c r="A21" t="s">
        <v>15</v>
      </c>
      <c r="B21" t="s">
        <v>68</v>
      </c>
      <c r="C21" s="25"/>
      <c r="D21" s="25"/>
      <c r="E21" s="25">
        <v>2850</v>
      </c>
      <c r="F21" s="29"/>
      <c r="G21" s="15">
        <v>2850</v>
      </c>
    </row>
    <row r="22" spans="1:11" x14ac:dyDescent="0.3">
      <c r="A22" t="s">
        <v>32</v>
      </c>
      <c r="B22" t="s">
        <v>68</v>
      </c>
      <c r="C22" s="25"/>
      <c r="D22" s="25">
        <v>2902</v>
      </c>
      <c r="E22" s="25"/>
      <c r="F22" s="16">
        <v>2902</v>
      </c>
      <c r="G22" s="15"/>
    </row>
    <row r="23" spans="1:11" x14ac:dyDescent="0.3">
      <c r="A23" t="s">
        <v>33</v>
      </c>
      <c r="B23" t="s">
        <v>68</v>
      </c>
      <c r="C23" s="25"/>
      <c r="D23" s="25"/>
      <c r="E23" s="25">
        <v>2500</v>
      </c>
      <c r="F23" s="16">
        <v>2500</v>
      </c>
      <c r="G23" s="15"/>
    </row>
    <row r="24" spans="1:11" x14ac:dyDescent="0.3">
      <c r="A24" t="s">
        <v>34</v>
      </c>
      <c r="B24" t="s">
        <v>68</v>
      </c>
      <c r="C24" s="25"/>
      <c r="D24" s="25"/>
      <c r="E24" s="25">
        <v>2300</v>
      </c>
      <c r="F24" s="16">
        <v>2300</v>
      </c>
      <c r="G24" s="15"/>
    </row>
    <row r="25" spans="1:11" x14ac:dyDescent="0.3">
      <c r="A25" t="s">
        <v>46</v>
      </c>
      <c r="B25" t="s">
        <v>68</v>
      </c>
      <c r="C25" s="25"/>
      <c r="D25" s="25">
        <v>2902</v>
      </c>
      <c r="E25" s="25"/>
      <c r="F25" s="29"/>
      <c r="G25" s="15">
        <v>2902</v>
      </c>
    </row>
    <row r="26" spans="1:11" x14ac:dyDescent="0.3">
      <c r="A26" t="s">
        <v>50</v>
      </c>
      <c r="B26" t="s">
        <v>68</v>
      </c>
      <c r="C26" s="25"/>
      <c r="D26" s="25"/>
      <c r="E26" s="25">
        <v>2300</v>
      </c>
      <c r="F26" s="16">
        <v>2300</v>
      </c>
      <c r="G26" s="15"/>
    </row>
    <row r="27" spans="1:11" x14ac:dyDescent="0.3">
      <c r="F27" s="29"/>
      <c r="G27" s="15"/>
    </row>
    <row r="28" spans="1:11" ht="15.6" x14ac:dyDescent="0.3">
      <c r="C28" s="56">
        <f>SUM(C5:C27)</f>
        <v>4750</v>
      </c>
      <c r="D28" s="56">
        <f>SUM(D5:D27)</f>
        <v>26118</v>
      </c>
      <c r="E28" s="56">
        <f>SUM(E5:E27)</f>
        <v>28881</v>
      </c>
      <c r="F28" s="30">
        <v>23383</v>
      </c>
      <c r="G28" s="7">
        <v>36366</v>
      </c>
    </row>
    <row r="29" spans="1:11" ht="15.6" x14ac:dyDescent="0.3">
      <c r="F29" s="76">
        <v>59749</v>
      </c>
      <c r="G29" s="76"/>
      <c r="H29" s="3" t="s">
        <v>53</v>
      </c>
    </row>
    <row r="30" spans="1:11" ht="15.6" x14ac:dyDescent="0.3">
      <c r="F30" s="74">
        <v>8985.75</v>
      </c>
      <c r="G30" s="74"/>
      <c r="H30" s="3" t="s">
        <v>28</v>
      </c>
    </row>
    <row r="31" spans="1:11" ht="15.6" x14ac:dyDescent="0.3">
      <c r="A31" s="37"/>
      <c r="B31" s="37"/>
      <c r="F31" s="74">
        <v>68734.75</v>
      </c>
      <c r="G31" s="74"/>
      <c r="H31" s="3" t="s">
        <v>54</v>
      </c>
    </row>
    <row r="32" spans="1:11" ht="15.6" x14ac:dyDescent="0.3">
      <c r="I32" s="74"/>
      <c r="J32" s="74"/>
      <c r="K32" s="3"/>
    </row>
    <row r="33" spans="1:11" ht="15.6" x14ac:dyDescent="0.3">
      <c r="A33" s="1" t="s">
        <v>29</v>
      </c>
      <c r="B33" s="1" t="s">
        <v>30</v>
      </c>
      <c r="C33" s="1" t="s">
        <v>74</v>
      </c>
      <c r="D33" s="1"/>
      <c r="E33" s="1"/>
      <c r="F33" s="1"/>
      <c r="H33" s="2"/>
      <c r="I33" s="74"/>
      <c r="J33" s="74"/>
      <c r="K33" s="3"/>
    </row>
    <row r="34" spans="1:11" x14ac:dyDescent="0.3">
      <c r="A34" s="33" t="s">
        <v>63</v>
      </c>
      <c r="B34" s="22"/>
      <c r="C34" s="2">
        <v>1150</v>
      </c>
      <c r="D34" s="2"/>
      <c r="E34" s="2"/>
      <c r="I34" s="2"/>
    </row>
    <row r="35" spans="1:11" x14ac:dyDescent="0.3">
      <c r="A35" s="33" t="s">
        <v>64</v>
      </c>
      <c r="B35" s="22"/>
      <c r="C35">
        <v>2300</v>
      </c>
      <c r="D35" s="2"/>
    </row>
    <row r="36" spans="1:11" x14ac:dyDescent="0.3">
      <c r="A36" s="33" t="s">
        <v>65</v>
      </c>
      <c r="B36" s="22"/>
      <c r="C36">
        <v>2300</v>
      </c>
      <c r="D36" s="2"/>
      <c r="F36" s="2"/>
      <c r="I36" s="2"/>
    </row>
    <row r="37" spans="1:11" x14ac:dyDescent="0.3">
      <c r="A37" s="33"/>
      <c r="B37" s="22"/>
      <c r="D37" s="2"/>
    </row>
    <row r="38" spans="1:11" ht="15.6" x14ac:dyDescent="0.3">
      <c r="B38" s="32">
        <f>SUM(B34:B36)</f>
        <v>0</v>
      </c>
      <c r="C38" s="4">
        <f>SUM(C34:C36)</f>
        <v>5750</v>
      </c>
      <c r="D38" s="4">
        <f>SUM(D34:D37)</f>
        <v>0</v>
      </c>
      <c r="E38" s="4">
        <f>SUM(E34:E37)</f>
        <v>0</v>
      </c>
      <c r="F38" s="4">
        <f>SUM(F34:F37)</f>
        <v>0</v>
      </c>
    </row>
    <row r="39" spans="1:11" ht="15.6" x14ac:dyDescent="0.3">
      <c r="C39" s="14"/>
      <c r="D39" s="23"/>
    </row>
    <row r="41" spans="1:11" x14ac:dyDescent="0.3">
      <c r="B41" s="2"/>
    </row>
    <row r="42" spans="1:11" x14ac:dyDescent="0.3">
      <c r="B42" s="2"/>
    </row>
    <row r="43" spans="1:11" x14ac:dyDescent="0.3">
      <c r="B43" s="2"/>
    </row>
    <row r="44" spans="1:11" x14ac:dyDescent="0.3">
      <c r="B44" s="2"/>
    </row>
    <row r="53" spans="1:1" ht="15.6" x14ac:dyDescent="0.3">
      <c r="A53" s="4"/>
    </row>
  </sheetData>
  <mergeCells count="7">
    <mergeCell ref="F31:G31"/>
    <mergeCell ref="I32:J32"/>
    <mergeCell ref="I33:J33"/>
    <mergeCell ref="A1:J1"/>
    <mergeCell ref="F3:G3"/>
    <mergeCell ref="F29:G29"/>
    <mergeCell ref="F30:G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52"/>
  <sheetViews>
    <sheetView workbookViewId="0">
      <selection sqref="A1:J1"/>
    </sheetView>
  </sheetViews>
  <sheetFormatPr baseColWidth="10" defaultRowHeight="14.4" x14ac:dyDescent="0.3"/>
  <cols>
    <col min="1" max="1" width="33.88671875" bestFit="1" customWidth="1"/>
    <col min="2" max="2" width="18.33203125" bestFit="1" customWidth="1"/>
    <col min="3" max="3" width="11.6640625" bestFit="1" customWidth="1"/>
    <col min="5" max="5" width="13.21875" customWidth="1"/>
    <col min="8" max="8" width="13.5546875" bestFit="1" customWidth="1"/>
    <col min="9" max="9" width="12.6640625" bestFit="1" customWidth="1"/>
    <col min="12" max="12" width="14.44140625" bestFit="1" customWidth="1"/>
  </cols>
  <sheetData>
    <row r="1" spans="1:10" ht="18" x14ac:dyDescent="0.35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ht="16.2" thickBot="1" x14ac:dyDescent="0.35">
      <c r="F3" s="75" t="s">
        <v>27</v>
      </c>
      <c r="G3" s="75"/>
    </row>
    <row r="4" spans="1:10" ht="47.4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</row>
    <row r="5" spans="1:10" x14ac:dyDescent="0.3">
      <c r="A5" s="38" t="s">
        <v>35</v>
      </c>
      <c r="B5" t="s">
        <v>16</v>
      </c>
      <c r="C5">
        <v>4750</v>
      </c>
      <c r="F5" s="16"/>
      <c r="G5" s="45">
        <v>4750</v>
      </c>
    </row>
    <row r="6" spans="1:10" x14ac:dyDescent="0.3">
      <c r="A6" s="38" t="s">
        <v>47</v>
      </c>
      <c r="B6" t="s">
        <v>68</v>
      </c>
      <c r="E6">
        <v>1200</v>
      </c>
      <c r="F6" s="16">
        <v>1200</v>
      </c>
      <c r="G6" s="31"/>
    </row>
    <row r="7" spans="1:10" x14ac:dyDescent="0.3">
      <c r="A7" s="38" t="s">
        <v>36</v>
      </c>
      <c r="B7" t="s">
        <v>68</v>
      </c>
      <c r="D7">
        <v>2902</v>
      </c>
      <c r="F7" s="16"/>
      <c r="G7" s="15">
        <v>2902</v>
      </c>
    </row>
    <row r="8" spans="1:10" x14ac:dyDescent="0.3">
      <c r="A8" s="38" t="s">
        <v>37</v>
      </c>
      <c r="B8" t="s">
        <v>68</v>
      </c>
      <c r="E8">
        <v>2500</v>
      </c>
      <c r="F8" s="16"/>
      <c r="G8" s="15">
        <v>2500</v>
      </c>
    </row>
    <row r="9" spans="1:10" x14ac:dyDescent="0.3">
      <c r="A9" s="38" t="s">
        <v>45</v>
      </c>
      <c r="B9" t="s">
        <v>68</v>
      </c>
      <c r="E9">
        <v>2300</v>
      </c>
      <c r="F9" s="16">
        <v>2300</v>
      </c>
      <c r="G9" s="31"/>
    </row>
    <row r="10" spans="1:10" x14ac:dyDescent="0.3">
      <c r="A10" s="38" t="s">
        <v>38</v>
      </c>
      <c r="B10" t="s">
        <v>68</v>
      </c>
      <c r="D10">
        <v>2902</v>
      </c>
      <c r="F10" s="16"/>
      <c r="G10" s="15">
        <v>2902</v>
      </c>
    </row>
    <row r="11" spans="1:10" x14ac:dyDescent="0.3">
      <c r="A11" t="s">
        <v>39</v>
      </c>
      <c r="B11" t="s">
        <v>68</v>
      </c>
      <c r="D11">
        <v>2902</v>
      </c>
      <c r="F11" s="29"/>
      <c r="G11" s="15">
        <v>2902</v>
      </c>
    </row>
    <row r="12" spans="1:10" x14ac:dyDescent="0.3">
      <c r="A12" t="s">
        <v>40</v>
      </c>
      <c r="B12" t="s">
        <v>68</v>
      </c>
      <c r="D12">
        <v>2902</v>
      </c>
      <c r="F12" s="29"/>
      <c r="G12" s="15">
        <v>2902</v>
      </c>
    </row>
    <row r="13" spans="1:10" x14ac:dyDescent="0.3">
      <c r="A13" t="s">
        <v>41</v>
      </c>
      <c r="B13" t="s">
        <v>68</v>
      </c>
      <c r="D13">
        <v>2902</v>
      </c>
      <c r="F13" s="29"/>
      <c r="G13" s="15">
        <v>2902</v>
      </c>
    </row>
    <row r="14" spans="1:10" x14ac:dyDescent="0.3">
      <c r="A14" t="s">
        <v>11</v>
      </c>
      <c r="B14" t="s">
        <v>68</v>
      </c>
      <c r="E14">
        <v>2500</v>
      </c>
      <c r="F14" s="29"/>
      <c r="G14" s="15">
        <v>2500</v>
      </c>
    </row>
    <row r="15" spans="1:10" x14ac:dyDescent="0.3">
      <c r="A15" t="s">
        <v>42</v>
      </c>
      <c r="B15" t="s">
        <v>68</v>
      </c>
      <c r="E15">
        <v>2500</v>
      </c>
      <c r="F15" s="29"/>
      <c r="G15" s="15">
        <v>2500</v>
      </c>
    </row>
    <row r="16" spans="1:10" x14ac:dyDescent="0.3">
      <c r="A16" s="38" t="s">
        <v>12</v>
      </c>
      <c r="B16" t="s">
        <v>68</v>
      </c>
      <c r="E16">
        <v>2740</v>
      </c>
      <c r="F16" s="16">
        <v>2740</v>
      </c>
      <c r="G16" s="31"/>
    </row>
    <row r="17" spans="1:11" x14ac:dyDescent="0.3">
      <c r="A17" s="38" t="s">
        <v>13</v>
      </c>
      <c r="B17" t="s">
        <v>68</v>
      </c>
      <c r="E17">
        <v>2500</v>
      </c>
      <c r="F17" s="16">
        <v>2500</v>
      </c>
      <c r="G17" s="31"/>
    </row>
    <row r="18" spans="1:11" x14ac:dyDescent="0.3">
      <c r="A18" t="s">
        <v>43</v>
      </c>
      <c r="B18" t="s">
        <v>68</v>
      </c>
      <c r="E18">
        <v>2800</v>
      </c>
      <c r="F18" s="29"/>
      <c r="G18" s="15">
        <v>2800</v>
      </c>
    </row>
    <row r="19" spans="1:11" x14ac:dyDescent="0.3">
      <c r="A19" t="s">
        <v>14</v>
      </c>
      <c r="B19" t="s">
        <v>68</v>
      </c>
      <c r="D19">
        <v>2902</v>
      </c>
      <c r="F19" s="29"/>
      <c r="G19" s="15">
        <v>2902</v>
      </c>
    </row>
    <row r="20" spans="1:11" x14ac:dyDescent="0.3">
      <c r="A20" t="s">
        <v>44</v>
      </c>
      <c r="B20" t="s">
        <v>68</v>
      </c>
      <c r="D20">
        <v>2902</v>
      </c>
      <c r="F20" s="29"/>
      <c r="G20" s="15">
        <v>2902</v>
      </c>
    </row>
    <row r="21" spans="1:11" x14ac:dyDescent="0.3">
      <c r="A21" t="s">
        <v>15</v>
      </c>
      <c r="B21" t="s">
        <v>68</v>
      </c>
      <c r="E21">
        <v>2740</v>
      </c>
      <c r="F21" s="29"/>
      <c r="G21" s="15">
        <v>2740</v>
      </c>
    </row>
    <row r="22" spans="1:11" x14ac:dyDescent="0.3">
      <c r="A22" t="s">
        <v>32</v>
      </c>
      <c r="B22" t="s">
        <v>68</v>
      </c>
      <c r="D22">
        <v>2902</v>
      </c>
      <c r="F22" s="29"/>
      <c r="G22" s="15">
        <v>2902</v>
      </c>
    </row>
    <row r="23" spans="1:11" x14ac:dyDescent="0.3">
      <c r="A23" t="s">
        <v>33</v>
      </c>
      <c r="B23" t="s">
        <v>68</v>
      </c>
      <c r="E23">
        <v>2500</v>
      </c>
      <c r="F23" s="16"/>
      <c r="G23" s="15">
        <v>2500</v>
      </c>
    </row>
    <row r="24" spans="1:11" x14ac:dyDescent="0.3">
      <c r="A24" t="s">
        <v>34</v>
      </c>
      <c r="B24" t="s">
        <v>68</v>
      </c>
      <c r="E24">
        <v>2300</v>
      </c>
      <c r="F24" s="16">
        <v>2300</v>
      </c>
      <c r="G24" s="15"/>
    </row>
    <row r="25" spans="1:11" x14ac:dyDescent="0.3">
      <c r="A25" t="s">
        <v>46</v>
      </c>
      <c r="B25" t="s">
        <v>68</v>
      </c>
      <c r="D25">
        <v>2902</v>
      </c>
      <c r="F25" s="16"/>
      <c r="G25" s="15">
        <v>2902</v>
      </c>
    </row>
    <row r="26" spans="1:11" x14ac:dyDescent="0.3">
      <c r="A26" t="s">
        <v>50</v>
      </c>
      <c r="B26" t="s">
        <v>68</v>
      </c>
      <c r="E26">
        <v>2300</v>
      </c>
      <c r="F26" s="29"/>
      <c r="G26" s="15">
        <v>2300</v>
      </c>
    </row>
    <row r="27" spans="1:11" ht="15.6" x14ac:dyDescent="0.3">
      <c r="C27" s="56">
        <f>SUM(C5:C26)</f>
        <v>4750</v>
      </c>
      <c r="D27" s="56">
        <f>SUM(D5:D26)</f>
        <v>26118</v>
      </c>
      <c r="E27" s="56">
        <f>SUM(E5:E26)</f>
        <v>28880</v>
      </c>
      <c r="F27" s="30">
        <v>11040</v>
      </c>
      <c r="G27" s="7">
        <v>48708</v>
      </c>
    </row>
    <row r="28" spans="1:11" ht="15.6" x14ac:dyDescent="0.3">
      <c r="F28" s="76">
        <v>59748</v>
      </c>
      <c r="G28" s="76"/>
      <c r="H28" s="3" t="s">
        <v>56</v>
      </c>
    </row>
    <row r="29" spans="1:11" ht="15.6" x14ac:dyDescent="0.3">
      <c r="F29" s="74">
        <v>8985.75</v>
      </c>
      <c r="G29" s="74"/>
      <c r="H29" s="3" t="s">
        <v>28</v>
      </c>
    </row>
    <row r="30" spans="1:11" ht="15.6" x14ac:dyDescent="0.3">
      <c r="A30" s="37"/>
      <c r="B30" s="37"/>
      <c r="F30" s="74">
        <v>68733.75</v>
      </c>
      <c r="G30" s="74"/>
      <c r="H30" s="3" t="s">
        <v>57</v>
      </c>
    </row>
    <row r="31" spans="1:11" ht="15.6" x14ac:dyDescent="0.3">
      <c r="I31" s="74"/>
      <c r="J31" s="74"/>
      <c r="K31" s="3"/>
    </row>
    <row r="32" spans="1:11" ht="15.6" x14ac:dyDescent="0.3">
      <c r="A32" s="1" t="s">
        <v>29</v>
      </c>
      <c r="B32" s="1" t="s">
        <v>30</v>
      </c>
      <c r="F32" s="1" t="s">
        <v>68</v>
      </c>
      <c r="G32" s="1"/>
      <c r="H32" s="1"/>
      <c r="I32" s="74"/>
      <c r="J32" s="74"/>
      <c r="K32" s="3"/>
    </row>
    <row r="33" spans="1:9" x14ac:dyDescent="0.3">
      <c r="A33" s="33" t="s">
        <v>63</v>
      </c>
      <c r="B33" s="22"/>
      <c r="C33" s="2">
        <v>2300</v>
      </c>
      <c r="D33" s="2"/>
      <c r="E33" s="2"/>
      <c r="I33" s="2"/>
    </row>
    <row r="34" spans="1:9" x14ac:dyDescent="0.3">
      <c r="A34" s="33" t="s">
        <v>64</v>
      </c>
      <c r="B34" s="22"/>
      <c r="C34">
        <v>2300</v>
      </c>
      <c r="D34" s="2"/>
    </row>
    <row r="35" spans="1:9" x14ac:dyDescent="0.3">
      <c r="A35" s="33"/>
      <c r="B35" s="22"/>
      <c r="D35" s="2"/>
      <c r="F35" s="2"/>
      <c r="I35" s="2"/>
    </row>
    <row r="36" spans="1:9" x14ac:dyDescent="0.3">
      <c r="A36" s="33"/>
      <c r="B36" s="22"/>
      <c r="D36" s="2"/>
    </row>
    <row r="37" spans="1:9" ht="15.6" x14ac:dyDescent="0.3">
      <c r="B37" s="32">
        <f>SUM(B33:B35)</f>
        <v>0</v>
      </c>
      <c r="C37" s="4">
        <f>SUM(C33:C34)</f>
        <v>4600</v>
      </c>
      <c r="D37" s="4"/>
      <c r="E37" s="4"/>
      <c r="F37" s="4"/>
    </row>
    <row r="38" spans="1:9" ht="15.6" x14ac:dyDescent="0.3">
      <c r="C38" s="14"/>
      <c r="D38" s="23"/>
    </row>
    <row r="40" spans="1:9" x14ac:dyDescent="0.3">
      <c r="B40" s="2"/>
    </row>
    <row r="41" spans="1:9" x14ac:dyDescent="0.3">
      <c r="B41" s="2"/>
    </row>
    <row r="42" spans="1:9" x14ac:dyDescent="0.3">
      <c r="B42" s="2"/>
    </row>
    <row r="43" spans="1:9" x14ac:dyDescent="0.3">
      <c r="B43" s="2"/>
    </row>
    <row r="52" spans="1:1" ht="15.6" x14ac:dyDescent="0.3">
      <c r="A52" s="4"/>
    </row>
  </sheetData>
  <mergeCells count="7">
    <mergeCell ref="I31:J31"/>
    <mergeCell ref="I32:J32"/>
    <mergeCell ref="F28:G28"/>
    <mergeCell ref="A1:J1"/>
    <mergeCell ref="F3:G3"/>
    <mergeCell ref="F29:G29"/>
    <mergeCell ref="F30:G30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K36"/>
  <sheetViews>
    <sheetView workbookViewId="0">
      <selection sqref="A1:J1"/>
    </sheetView>
  </sheetViews>
  <sheetFormatPr baseColWidth="10" defaultRowHeight="14.4" x14ac:dyDescent="0.3"/>
  <cols>
    <col min="1" max="1" width="22.5546875" bestFit="1" customWidth="1"/>
    <col min="2" max="2" width="17" bestFit="1" customWidth="1"/>
    <col min="3" max="3" width="11.6640625" bestFit="1" customWidth="1"/>
    <col min="4" max="4" width="11.77734375" style="34" bestFit="1" customWidth="1"/>
    <col min="5" max="5" width="13.21875" customWidth="1"/>
    <col min="6" max="6" width="12.88671875" bestFit="1" customWidth="1"/>
    <col min="7" max="7" width="13.6640625" bestFit="1" customWidth="1"/>
    <col min="8" max="8" width="12.6640625" bestFit="1" customWidth="1"/>
    <col min="9" max="10" width="10.109375" bestFit="1" customWidth="1"/>
  </cols>
  <sheetData>
    <row r="1" spans="1:10" ht="18" x14ac:dyDescent="0.35">
      <c r="A1" s="73" t="s">
        <v>79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3">
      <c r="D2"/>
    </row>
    <row r="3" spans="1:10" ht="16.2" thickBot="1" x14ac:dyDescent="0.35">
      <c r="F3" s="77" t="s">
        <v>27</v>
      </c>
      <c r="G3" s="77"/>
      <c r="H3" s="47"/>
      <c r="I3" s="75"/>
      <c r="J3" s="75"/>
    </row>
    <row r="4" spans="1:10" ht="47.4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</row>
    <row r="5" spans="1:10" x14ac:dyDescent="0.3">
      <c r="A5" s="38" t="s">
        <v>35</v>
      </c>
      <c r="B5" t="s">
        <v>16</v>
      </c>
      <c r="C5" s="25">
        <v>4750</v>
      </c>
      <c r="D5" s="53"/>
      <c r="E5" s="25"/>
      <c r="F5" s="44"/>
      <c r="G5" s="57">
        <v>4750</v>
      </c>
    </row>
    <row r="6" spans="1:10" x14ac:dyDescent="0.3">
      <c r="A6" s="38" t="s">
        <v>47</v>
      </c>
      <c r="B6" t="s">
        <v>68</v>
      </c>
      <c r="C6" s="25"/>
      <c r="D6" s="53"/>
      <c r="E6" s="25">
        <v>1200</v>
      </c>
      <c r="F6" s="44">
        <v>1200</v>
      </c>
      <c r="G6" s="57"/>
    </row>
    <row r="7" spans="1:10" x14ac:dyDescent="0.3">
      <c r="A7" s="38" t="s">
        <v>36</v>
      </c>
      <c r="B7" t="s">
        <v>68</v>
      </c>
      <c r="C7" s="25"/>
      <c r="D7" s="53">
        <v>2902</v>
      </c>
      <c r="E7" s="25"/>
      <c r="F7" s="44"/>
      <c r="G7" s="57">
        <v>2902</v>
      </c>
    </row>
    <row r="8" spans="1:10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</row>
    <row r="9" spans="1:10" x14ac:dyDescent="0.3">
      <c r="A9" s="38" t="s">
        <v>45</v>
      </c>
      <c r="B9" t="s">
        <v>68</v>
      </c>
      <c r="C9" s="25"/>
      <c r="D9" s="53"/>
      <c r="E9" s="25">
        <v>2212</v>
      </c>
      <c r="F9" s="44">
        <v>2212</v>
      </c>
      <c r="G9" s="57"/>
    </row>
    <row r="10" spans="1:10" x14ac:dyDescent="0.3">
      <c r="A10" s="38" t="s">
        <v>38</v>
      </c>
      <c r="B10" t="s">
        <v>68</v>
      </c>
      <c r="C10" s="25"/>
      <c r="D10" s="53">
        <v>2902</v>
      </c>
      <c r="E10" s="25"/>
      <c r="F10" s="44"/>
      <c r="G10" s="57">
        <v>2902</v>
      </c>
    </row>
    <row r="11" spans="1:10" x14ac:dyDescent="0.3">
      <c r="A11" t="s">
        <v>39</v>
      </c>
      <c r="B11" t="s">
        <v>68</v>
      </c>
      <c r="C11" s="25"/>
      <c r="D11" s="53">
        <v>2902</v>
      </c>
      <c r="E11" s="25"/>
      <c r="F11" s="44"/>
      <c r="G11" s="57">
        <v>2902</v>
      </c>
    </row>
    <row r="12" spans="1:10" x14ac:dyDescent="0.3">
      <c r="A12" s="46" t="s">
        <v>40</v>
      </c>
      <c r="B12" t="s">
        <v>68</v>
      </c>
      <c r="C12" s="25"/>
      <c r="D12" s="53">
        <v>2511</v>
      </c>
      <c r="E12" s="25"/>
      <c r="F12" s="44">
        <v>2511</v>
      </c>
      <c r="G12" s="57"/>
    </row>
    <row r="13" spans="1:10" x14ac:dyDescent="0.3">
      <c r="A13" t="s">
        <v>41</v>
      </c>
      <c r="B13" t="s">
        <v>68</v>
      </c>
      <c r="C13" s="25"/>
      <c r="D13" s="53">
        <v>2902</v>
      </c>
      <c r="E13" s="25"/>
      <c r="F13" s="44"/>
      <c r="G13" s="57">
        <v>2902</v>
      </c>
    </row>
    <row r="14" spans="1:10" x14ac:dyDescent="0.3">
      <c r="A14" t="s">
        <v>11</v>
      </c>
      <c r="B14" t="s">
        <v>68</v>
      </c>
      <c r="C14" s="25"/>
      <c r="D14" s="53"/>
      <c r="E14" s="25">
        <v>2500</v>
      </c>
      <c r="F14" s="44"/>
      <c r="G14" s="57">
        <v>2500</v>
      </c>
    </row>
    <row r="15" spans="1:10" x14ac:dyDescent="0.3">
      <c r="A15" t="s">
        <v>42</v>
      </c>
      <c r="B15" t="s">
        <v>68</v>
      </c>
      <c r="C15" s="25"/>
      <c r="D15" s="53"/>
      <c r="E15" s="25">
        <v>2500</v>
      </c>
      <c r="F15" s="44"/>
      <c r="G15" s="57">
        <v>2500</v>
      </c>
    </row>
    <row r="16" spans="1:10" x14ac:dyDescent="0.3">
      <c r="A16" s="38" t="s">
        <v>12</v>
      </c>
      <c r="B16" t="s">
        <v>68</v>
      </c>
      <c r="C16" s="25"/>
      <c r="D16" s="53"/>
      <c r="E16" s="25">
        <v>2740</v>
      </c>
      <c r="F16" s="44">
        <v>2740</v>
      </c>
      <c r="G16" s="57"/>
    </row>
    <row r="17" spans="1:8" x14ac:dyDescent="0.3">
      <c r="A17" s="38" t="s">
        <v>13</v>
      </c>
      <c r="B17" t="s">
        <v>68</v>
      </c>
      <c r="C17" s="25"/>
      <c r="D17" s="53"/>
      <c r="E17" s="25">
        <v>2500</v>
      </c>
      <c r="F17" s="44">
        <v>2500</v>
      </c>
      <c r="G17" s="57"/>
    </row>
    <row r="18" spans="1:8" x14ac:dyDescent="0.3">
      <c r="A18" t="s">
        <v>43</v>
      </c>
      <c r="B18" t="s">
        <v>68</v>
      </c>
      <c r="C18" s="25"/>
      <c r="D18" s="53"/>
      <c r="E18" s="25">
        <v>2800</v>
      </c>
      <c r="F18" s="44"/>
      <c r="G18" s="57">
        <v>2800</v>
      </c>
    </row>
    <row r="19" spans="1:8" x14ac:dyDescent="0.3">
      <c r="A19" t="s">
        <v>14</v>
      </c>
      <c r="B19" t="s">
        <v>68</v>
      </c>
      <c r="C19" s="25"/>
      <c r="D19" s="53">
        <v>2902</v>
      </c>
      <c r="E19" s="25"/>
      <c r="F19" s="44"/>
      <c r="G19" s="57">
        <v>2902</v>
      </c>
    </row>
    <row r="20" spans="1:8" x14ac:dyDescent="0.3">
      <c r="A20" t="s">
        <v>44</v>
      </c>
      <c r="B20" t="s">
        <v>68</v>
      </c>
      <c r="C20" s="25"/>
      <c r="D20" s="53">
        <v>2902</v>
      </c>
      <c r="E20" s="25"/>
      <c r="F20" s="44"/>
      <c r="G20" s="57">
        <v>2902</v>
      </c>
    </row>
    <row r="21" spans="1:8" x14ac:dyDescent="0.3">
      <c r="A21" t="s">
        <v>15</v>
      </c>
      <c r="B21" t="s">
        <v>68</v>
      </c>
      <c r="C21" s="25"/>
      <c r="D21" s="53"/>
      <c r="E21" s="25">
        <v>2631</v>
      </c>
      <c r="F21" s="44"/>
      <c r="G21" s="57">
        <v>2631</v>
      </c>
    </row>
    <row r="22" spans="1:8" x14ac:dyDescent="0.3">
      <c r="A22" t="s">
        <v>32</v>
      </c>
      <c r="B22" t="s">
        <v>68</v>
      </c>
      <c r="C22" s="25"/>
      <c r="D22" s="53">
        <v>2902</v>
      </c>
      <c r="E22" s="25"/>
      <c r="F22" s="44">
        <v>2902</v>
      </c>
      <c r="G22" s="57"/>
    </row>
    <row r="23" spans="1:8" x14ac:dyDescent="0.3">
      <c r="A23" t="s">
        <v>33</v>
      </c>
      <c r="B23" t="s">
        <v>68</v>
      </c>
      <c r="C23" s="25"/>
      <c r="D23" s="53"/>
      <c r="E23" s="25">
        <v>2500</v>
      </c>
      <c r="F23" s="44">
        <v>2500</v>
      </c>
      <c r="G23" s="57"/>
    </row>
    <row r="24" spans="1:8" x14ac:dyDescent="0.3">
      <c r="A24" t="s">
        <v>34</v>
      </c>
      <c r="B24" t="s">
        <v>68</v>
      </c>
      <c r="C24" s="25"/>
      <c r="D24" s="53"/>
      <c r="E24" s="25">
        <v>2300</v>
      </c>
      <c r="F24" s="44">
        <v>2300</v>
      </c>
      <c r="G24" s="57"/>
    </row>
    <row r="25" spans="1:8" x14ac:dyDescent="0.3">
      <c r="A25" t="s">
        <v>46</v>
      </c>
      <c r="B25" t="s">
        <v>68</v>
      </c>
      <c r="C25" s="25"/>
      <c r="D25" s="53">
        <v>2902</v>
      </c>
      <c r="E25" s="25"/>
      <c r="F25" s="44"/>
      <c r="G25" s="57">
        <v>2902</v>
      </c>
    </row>
    <row r="26" spans="1:8" x14ac:dyDescent="0.3">
      <c r="A26" s="46" t="s">
        <v>50</v>
      </c>
      <c r="B26" t="s">
        <v>68</v>
      </c>
      <c r="C26" s="25"/>
      <c r="D26" s="53"/>
      <c r="E26" s="25">
        <v>619</v>
      </c>
      <c r="F26" s="44">
        <v>619</v>
      </c>
      <c r="G26" s="57"/>
    </row>
    <row r="27" spans="1:8" x14ac:dyDescent="0.3">
      <c r="A27" t="s">
        <v>66</v>
      </c>
      <c r="B27" t="s">
        <v>68</v>
      </c>
      <c r="C27" s="25"/>
      <c r="D27" s="53">
        <v>2902</v>
      </c>
      <c r="E27" s="25"/>
      <c r="F27" s="44"/>
      <c r="G27" s="57">
        <v>2902</v>
      </c>
    </row>
    <row r="28" spans="1:8" x14ac:dyDescent="0.3">
      <c r="A28" t="s">
        <v>67</v>
      </c>
      <c r="B28" t="s">
        <v>68</v>
      </c>
      <c r="C28" s="25"/>
      <c r="D28" s="53">
        <v>2902</v>
      </c>
      <c r="E28" s="25"/>
      <c r="F28" s="44"/>
      <c r="G28" s="57">
        <v>2902</v>
      </c>
    </row>
    <row r="29" spans="1:8" ht="15.6" x14ac:dyDescent="0.3">
      <c r="C29" s="54">
        <f>SUM(C5:C28)</f>
        <v>4750</v>
      </c>
      <c r="D29" s="55">
        <f>SUM(D5:D28)</f>
        <v>31531</v>
      </c>
      <c r="E29" s="54">
        <f>SUM(E5:E28)</f>
        <v>27002</v>
      </c>
      <c r="F29" s="58">
        <f>SUM(F5:F28)</f>
        <v>19484</v>
      </c>
      <c r="G29" s="59">
        <f>SUM(G5:G28)</f>
        <v>43799</v>
      </c>
    </row>
    <row r="30" spans="1:8" ht="15.6" x14ac:dyDescent="0.3">
      <c r="F30" s="76">
        <f>F29+G29</f>
        <v>63283</v>
      </c>
      <c r="G30" s="76"/>
      <c r="H30" s="3" t="s">
        <v>69</v>
      </c>
    </row>
    <row r="31" spans="1:8" ht="15.6" x14ac:dyDescent="0.3">
      <c r="F31" s="74">
        <v>10450.94</v>
      </c>
      <c r="G31" s="74"/>
      <c r="H31" s="3" t="s">
        <v>28</v>
      </c>
    </row>
    <row r="32" spans="1:8" ht="15.6" x14ac:dyDescent="0.3">
      <c r="A32" s="37"/>
      <c r="B32" s="37"/>
      <c r="F32" s="74">
        <f>F30+F31</f>
        <v>73733.94</v>
      </c>
      <c r="G32" s="74"/>
      <c r="H32" s="3" t="s">
        <v>70</v>
      </c>
    </row>
    <row r="33" spans="2:11" ht="15.6" x14ac:dyDescent="0.3">
      <c r="D33"/>
      <c r="I33" s="74"/>
      <c r="J33" s="74"/>
      <c r="K33" s="3"/>
    </row>
    <row r="34" spans="2:11" x14ac:dyDescent="0.3">
      <c r="D34"/>
    </row>
    <row r="35" spans="2:11" x14ac:dyDescent="0.3">
      <c r="B35" s="2"/>
      <c r="D35"/>
    </row>
    <row r="36" spans="2:11" x14ac:dyDescent="0.3">
      <c r="B36" s="2"/>
      <c r="D36"/>
    </row>
  </sheetData>
  <mergeCells count="7">
    <mergeCell ref="I33:J33"/>
    <mergeCell ref="F30:G30"/>
    <mergeCell ref="A1:J1"/>
    <mergeCell ref="I3:J3"/>
    <mergeCell ref="F31:G31"/>
    <mergeCell ref="F32:G32"/>
    <mergeCell ref="F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I55"/>
  <sheetViews>
    <sheetView workbookViewId="0">
      <selection sqref="A1:I1"/>
    </sheetView>
  </sheetViews>
  <sheetFormatPr baseColWidth="10" defaultRowHeight="14.4" x14ac:dyDescent="0.3"/>
  <cols>
    <col min="1" max="1" width="22.5546875" bestFit="1" customWidth="1"/>
    <col min="2" max="2" width="17" bestFit="1" customWidth="1"/>
    <col min="3" max="3" width="17.77734375" bestFit="1" customWidth="1"/>
    <col min="4" max="4" width="16.6640625" style="34" bestFit="1" customWidth="1"/>
    <col min="5" max="5" width="38.5546875" bestFit="1" customWidth="1"/>
    <col min="6" max="6" width="12.88671875" bestFit="1" customWidth="1"/>
    <col min="7" max="7" width="13.5546875" bestFit="1" customWidth="1"/>
    <col min="8" max="8" width="14" bestFit="1" customWidth="1"/>
    <col min="9" max="9" width="11" bestFit="1" customWidth="1"/>
  </cols>
  <sheetData>
    <row r="1" spans="1:9" ht="18" x14ac:dyDescent="0.35">
      <c r="A1" s="73" t="s">
        <v>58</v>
      </c>
      <c r="B1" s="73"/>
      <c r="C1" s="73"/>
      <c r="D1" s="73"/>
      <c r="E1" s="73"/>
      <c r="F1" s="73"/>
      <c r="G1" s="73"/>
      <c r="H1" s="73"/>
      <c r="I1" s="73"/>
    </row>
    <row r="2" spans="1:9" x14ac:dyDescent="0.3">
      <c r="D2"/>
    </row>
    <row r="3" spans="1:9" ht="16.2" thickBot="1" x14ac:dyDescent="0.35">
      <c r="F3" s="77" t="s">
        <v>27</v>
      </c>
      <c r="G3" s="77"/>
      <c r="H3" s="47"/>
      <c r="I3" s="61"/>
    </row>
    <row r="4" spans="1:9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62" t="s">
        <v>80</v>
      </c>
    </row>
    <row r="5" spans="1:9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v>4950</v>
      </c>
      <c r="H5" s="44">
        <v>1200</v>
      </c>
    </row>
    <row r="6" spans="1:9" x14ac:dyDescent="0.3">
      <c r="A6" s="38" t="s">
        <v>47</v>
      </c>
      <c r="B6" t="s">
        <v>68</v>
      </c>
      <c r="C6" s="25"/>
      <c r="D6" s="53"/>
      <c r="E6" s="25">
        <v>1300</v>
      </c>
      <c r="F6" s="44">
        <v>1300</v>
      </c>
      <c r="G6" s="57"/>
      <c r="H6" s="44"/>
    </row>
    <row r="7" spans="1:9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H7" s="44">
        <v>450</v>
      </c>
    </row>
    <row r="8" spans="1:9" x14ac:dyDescent="0.3">
      <c r="A8" s="38" t="s">
        <v>37</v>
      </c>
      <c r="B8" t="s">
        <v>68</v>
      </c>
      <c r="C8" s="25"/>
      <c r="D8" s="53"/>
      <c r="E8" s="25">
        <v>2404</v>
      </c>
      <c r="F8" s="44"/>
      <c r="G8" s="57">
        <v>2404</v>
      </c>
      <c r="H8" s="44">
        <v>250</v>
      </c>
    </row>
    <row r="9" spans="1:9" x14ac:dyDescent="0.3">
      <c r="A9" s="38" t="s">
        <v>45</v>
      </c>
      <c r="B9" t="s">
        <v>68</v>
      </c>
      <c r="C9" s="25"/>
      <c r="D9" s="53"/>
      <c r="E9" s="25">
        <v>2300</v>
      </c>
      <c r="F9" s="44">
        <v>2300</v>
      </c>
      <c r="G9" s="57"/>
      <c r="H9" s="44">
        <v>150</v>
      </c>
    </row>
    <row r="10" spans="1:9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H10" s="44">
        <v>150</v>
      </c>
    </row>
    <row r="11" spans="1:9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H11" s="44">
        <v>150</v>
      </c>
    </row>
    <row r="12" spans="1:9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H12" s="44">
        <v>450</v>
      </c>
    </row>
    <row r="13" spans="1:9" x14ac:dyDescent="0.3">
      <c r="A13" t="s">
        <v>11</v>
      </c>
      <c r="B13" t="s">
        <v>68</v>
      </c>
      <c r="C13" s="25"/>
      <c r="D13" s="53"/>
      <c r="E13" s="25">
        <v>2500</v>
      </c>
      <c r="F13" s="44"/>
      <c r="G13" s="57">
        <v>2500</v>
      </c>
      <c r="H13" s="44">
        <v>300</v>
      </c>
    </row>
    <row r="14" spans="1:9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H14" s="44">
        <v>200</v>
      </c>
    </row>
    <row r="15" spans="1:9" x14ac:dyDescent="0.3">
      <c r="A15" s="38" t="s">
        <v>12</v>
      </c>
      <c r="B15" t="s">
        <v>68</v>
      </c>
      <c r="C15" s="25"/>
      <c r="D15" s="53"/>
      <c r="E15" s="25">
        <v>2850</v>
      </c>
      <c r="F15" s="44">
        <v>2850</v>
      </c>
      <c r="G15" s="57"/>
      <c r="H15" s="44">
        <v>450</v>
      </c>
    </row>
    <row r="16" spans="1:9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H16" s="44">
        <v>250</v>
      </c>
    </row>
    <row r="17" spans="1:9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v>2800</v>
      </c>
      <c r="H17" s="44">
        <v>250</v>
      </c>
    </row>
    <row r="18" spans="1:9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H18" s="44">
        <v>650</v>
      </c>
    </row>
    <row r="19" spans="1:9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H19" s="44">
        <v>650</v>
      </c>
    </row>
    <row r="20" spans="1:9" x14ac:dyDescent="0.3">
      <c r="A20" t="s">
        <v>15</v>
      </c>
      <c r="B20" t="s">
        <v>68</v>
      </c>
      <c r="C20" s="25"/>
      <c r="D20" s="53"/>
      <c r="E20" s="25">
        <v>2850</v>
      </c>
      <c r="F20" s="44"/>
      <c r="G20" s="57">
        <v>2850</v>
      </c>
      <c r="H20" s="44">
        <v>350</v>
      </c>
    </row>
    <row r="21" spans="1:9" x14ac:dyDescent="0.3">
      <c r="A21" t="s">
        <v>32</v>
      </c>
      <c r="B21" t="s">
        <v>68</v>
      </c>
      <c r="C21" s="25"/>
      <c r="D21" s="57">
        <v>2901</v>
      </c>
      <c r="E21" s="25"/>
      <c r="F21" s="44"/>
      <c r="G21" s="57">
        <v>2901</v>
      </c>
      <c r="H21" s="44">
        <v>450</v>
      </c>
    </row>
    <row r="22" spans="1:9" x14ac:dyDescent="0.3">
      <c r="A22" t="s">
        <v>33</v>
      </c>
      <c r="B22" t="s">
        <v>68</v>
      </c>
      <c r="C22" s="25"/>
      <c r="D22" s="53"/>
      <c r="E22" s="25">
        <v>2500</v>
      </c>
      <c r="F22" s="44"/>
      <c r="G22" s="57">
        <v>2500</v>
      </c>
      <c r="H22" s="44">
        <v>250</v>
      </c>
    </row>
    <row r="23" spans="1:9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H23" s="44">
        <v>150</v>
      </c>
    </row>
    <row r="24" spans="1:9" x14ac:dyDescent="0.3">
      <c r="A24" t="s">
        <v>46</v>
      </c>
      <c r="B24" t="s">
        <v>68</v>
      </c>
      <c r="C24" s="25"/>
      <c r="D24" s="57">
        <v>2901</v>
      </c>
      <c r="E24" s="25"/>
      <c r="F24" s="44"/>
      <c r="G24" s="57">
        <v>2901</v>
      </c>
      <c r="H24" s="44">
        <v>450</v>
      </c>
    </row>
    <row r="25" spans="1:9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H25" s="44">
        <v>150</v>
      </c>
    </row>
    <row r="26" spans="1:9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H26" s="44">
        <v>150</v>
      </c>
    </row>
    <row r="27" spans="1:9" ht="15.6" x14ac:dyDescent="0.3">
      <c r="C27" s="54">
        <f t="shared" ref="C27:H27" si="0">SUM(C5:C26)</f>
        <v>4950</v>
      </c>
      <c r="D27" s="55">
        <f t="shared" si="0"/>
        <v>29880</v>
      </c>
      <c r="E27" s="54">
        <f t="shared" si="0"/>
        <v>26804</v>
      </c>
      <c r="F27" s="58">
        <f t="shared" si="0"/>
        <v>11250</v>
      </c>
      <c r="G27" s="59">
        <f t="shared" si="0"/>
        <v>50384</v>
      </c>
      <c r="H27" s="58">
        <f t="shared" si="0"/>
        <v>7500</v>
      </c>
    </row>
    <row r="28" spans="1:9" ht="15.6" x14ac:dyDescent="0.3">
      <c r="F28" s="76">
        <f>F27+G27</f>
        <v>61634</v>
      </c>
      <c r="G28" s="76"/>
      <c r="H28" s="3" t="s">
        <v>59</v>
      </c>
    </row>
    <row r="29" spans="1:9" ht="15.6" x14ac:dyDescent="0.3">
      <c r="F29" s="74">
        <v>10170.99</v>
      </c>
      <c r="G29" s="74"/>
      <c r="H29" s="3" t="s">
        <v>28</v>
      </c>
    </row>
    <row r="30" spans="1:9" ht="15.6" x14ac:dyDescent="0.3">
      <c r="A30" s="37"/>
      <c r="B30" s="37"/>
      <c r="F30" s="74">
        <f>F28+F29+H27</f>
        <v>79304.990000000005</v>
      </c>
      <c r="G30" s="74"/>
      <c r="H30" s="3" t="s">
        <v>60</v>
      </c>
    </row>
    <row r="31" spans="1:9" ht="15.6" x14ac:dyDescent="0.3">
      <c r="D31"/>
      <c r="I31" s="60"/>
    </row>
    <row r="32" spans="1:9" x14ac:dyDescent="0.3">
      <c r="A32" s="33"/>
      <c r="B32" s="22"/>
      <c r="D32" s="2"/>
      <c r="F32" s="2"/>
      <c r="I32" s="2"/>
    </row>
    <row r="33" spans="1:6" x14ac:dyDescent="0.3">
      <c r="A33" s="33"/>
      <c r="B33" s="22"/>
      <c r="D33" s="2"/>
    </row>
    <row r="34" spans="1:6" ht="15.6" x14ac:dyDescent="0.3">
      <c r="B34" s="32"/>
      <c r="C34" s="4"/>
      <c r="D34" s="4"/>
      <c r="E34" s="4"/>
      <c r="F34" s="4"/>
    </row>
    <row r="35" spans="1:6" ht="15.6" x14ac:dyDescent="0.3">
      <c r="C35" s="14"/>
      <c r="D35" s="23"/>
    </row>
    <row r="36" spans="1:6" x14ac:dyDescent="0.3">
      <c r="D36"/>
    </row>
    <row r="37" spans="1:6" x14ac:dyDescent="0.3">
      <c r="B37" s="2"/>
      <c r="D37"/>
    </row>
    <row r="38" spans="1:6" ht="15.6" x14ac:dyDescent="0.3">
      <c r="C38" s="4"/>
      <c r="D38" s="4"/>
      <c r="E38" s="4"/>
    </row>
    <row r="39" spans="1:6" ht="15.6" x14ac:dyDescent="0.3">
      <c r="C39" s="4"/>
      <c r="D39" s="4"/>
      <c r="E39" s="4"/>
    </row>
    <row r="40" spans="1:6" ht="15.6" x14ac:dyDescent="0.3">
      <c r="C40" s="4"/>
      <c r="D40" s="4"/>
      <c r="E40" s="4"/>
    </row>
    <row r="41" spans="1:6" ht="15.6" x14ac:dyDescent="0.3">
      <c r="C41" s="4"/>
      <c r="D41" s="4"/>
      <c r="E41" s="4"/>
    </row>
    <row r="42" spans="1:6" ht="15.6" x14ac:dyDescent="0.3">
      <c r="C42" s="4"/>
      <c r="D42" s="4"/>
      <c r="E42" s="4"/>
    </row>
    <row r="43" spans="1:6" ht="15.6" x14ac:dyDescent="0.3">
      <c r="C43" s="4"/>
      <c r="D43" s="4"/>
      <c r="E43" s="4"/>
    </row>
    <row r="44" spans="1:6" ht="15.6" x14ac:dyDescent="0.3">
      <c r="C44" s="4"/>
      <c r="D44" s="4"/>
      <c r="E44" s="4"/>
    </row>
    <row r="45" spans="1:6" ht="15.6" x14ac:dyDescent="0.3">
      <c r="C45" s="4"/>
      <c r="D45" s="4"/>
      <c r="E45" s="4"/>
    </row>
    <row r="46" spans="1:6" ht="15.6" x14ac:dyDescent="0.3">
      <c r="C46" s="4"/>
      <c r="D46" s="4"/>
      <c r="E46" s="4"/>
    </row>
    <row r="47" spans="1:6" ht="15.6" x14ac:dyDescent="0.3">
      <c r="C47" s="4"/>
      <c r="D47" s="4"/>
      <c r="E47" s="4"/>
    </row>
    <row r="48" spans="1:6" ht="15.6" x14ac:dyDescent="0.3">
      <c r="C48" s="4"/>
      <c r="D48" s="4"/>
      <c r="E48" s="4"/>
    </row>
    <row r="49" spans="3:5" ht="15.6" x14ac:dyDescent="0.3">
      <c r="C49" s="4"/>
      <c r="D49" s="4"/>
      <c r="E49" s="4"/>
    </row>
    <row r="50" spans="3:5" ht="15.6" x14ac:dyDescent="0.3">
      <c r="C50" s="4"/>
      <c r="D50" s="4"/>
      <c r="E50" s="4"/>
    </row>
    <row r="51" spans="3:5" ht="15.6" x14ac:dyDescent="0.3">
      <c r="C51" s="4"/>
      <c r="D51" s="4"/>
      <c r="E51" s="4"/>
    </row>
    <row r="52" spans="3:5" ht="15.6" x14ac:dyDescent="0.3">
      <c r="C52" s="4"/>
      <c r="D52" s="4"/>
      <c r="E52" s="4"/>
    </row>
    <row r="53" spans="3:5" ht="15.6" x14ac:dyDescent="0.3">
      <c r="C53" s="4"/>
      <c r="D53" s="4"/>
      <c r="E53" s="4"/>
    </row>
    <row r="54" spans="3:5" ht="15.6" x14ac:dyDescent="0.3">
      <c r="C54" s="4"/>
      <c r="D54" s="4"/>
      <c r="E54" s="4"/>
    </row>
    <row r="55" spans="3:5" ht="15.6" x14ac:dyDescent="0.3">
      <c r="C55" s="4"/>
      <c r="D55" s="4"/>
      <c r="E55" s="4"/>
    </row>
  </sheetData>
  <autoFilter ref="A4:G30" xr:uid="{00000000-0001-0000-0400-000000000000}"/>
  <mergeCells count="5">
    <mergeCell ref="F30:G30"/>
    <mergeCell ref="A1:I1"/>
    <mergeCell ref="F3:G3"/>
    <mergeCell ref="F28:G28"/>
    <mergeCell ref="F29:G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J38"/>
  <sheetViews>
    <sheetView workbookViewId="0">
      <selection sqref="A1:H1"/>
    </sheetView>
  </sheetViews>
  <sheetFormatPr baseColWidth="10" defaultRowHeight="14.4" x14ac:dyDescent="0.3"/>
  <cols>
    <col min="1" max="1" width="25.5546875" customWidth="1"/>
    <col min="2" max="2" width="10.33203125" bestFit="1" customWidth="1"/>
    <col min="3" max="3" width="11.88671875" bestFit="1" customWidth="1"/>
    <col min="4" max="4" width="11.77734375" style="34" bestFit="1" customWidth="1"/>
    <col min="5" max="5" width="32.44140625" bestFit="1" customWidth="1"/>
    <col min="6" max="7" width="12.88671875" bestFit="1" customWidth="1"/>
    <col min="8" max="9" width="11" bestFit="1" customWidth="1"/>
    <col min="14" max="14" width="1.44140625" customWidth="1"/>
  </cols>
  <sheetData>
    <row r="1" spans="1:10" ht="18" x14ac:dyDescent="0.35">
      <c r="A1" s="73" t="s">
        <v>61</v>
      </c>
      <c r="B1" s="73"/>
      <c r="C1" s="73"/>
      <c r="D1" s="73"/>
      <c r="E1" s="73"/>
      <c r="F1" s="73"/>
      <c r="G1" s="73"/>
      <c r="H1" s="73"/>
      <c r="I1" s="65"/>
    </row>
    <row r="2" spans="1:10" x14ac:dyDescent="0.3">
      <c r="D2"/>
    </row>
    <row r="3" spans="1:10" ht="16.2" thickBot="1" x14ac:dyDescent="0.35">
      <c r="F3" s="77" t="s">
        <v>27</v>
      </c>
      <c r="G3" s="77"/>
      <c r="H3" s="61"/>
      <c r="I3" s="3"/>
    </row>
    <row r="4" spans="1:10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I4" s="1"/>
      <c r="J4" s="1"/>
    </row>
    <row r="5" spans="1:10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v>4950</v>
      </c>
    </row>
    <row r="6" spans="1:10" x14ac:dyDescent="0.3">
      <c r="A6" s="38" t="s">
        <v>47</v>
      </c>
      <c r="B6" t="s">
        <v>68</v>
      </c>
      <c r="C6" s="25"/>
      <c r="D6" s="53"/>
      <c r="E6" s="25">
        <v>1300</v>
      </c>
      <c r="F6" s="44">
        <v>1300</v>
      </c>
      <c r="G6" s="57"/>
    </row>
    <row r="7" spans="1:10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I7" s="2"/>
    </row>
    <row r="8" spans="1:10" x14ac:dyDescent="0.3">
      <c r="A8" s="38" t="s">
        <v>37</v>
      </c>
      <c r="B8" t="s">
        <v>68</v>
      </c>
      <c r="C8" s="25"/>
      <c r="D8" s="53"/>
      <c r="E8" s="25">
        <v>2019</v>
      </c>
      <c r="F8" s="44"/>
      <c r="G8" s="57">
        <v>2019</v>
      </c>
      <c r="I8" s="2"/>
    </row>
    <row r="9" spans="1:10" x14ac:dyDescent="0.3">
      <c r="A9" s="38" t="s">
        <v>45</v>
      </c>
      <c r="B9" t="s">
        <v>68</v>
      </c>
      <c r="C9" s="25"/>
      <c r="D9" s="53"/>
      <c r="E9" s="25">
        <v>2300</v>
      </c>
      <c r="F9" s="44">
        <v>2300</v>
      </c>
      <c r="G9" s="57"/>
    </row>
    <row r="10" spans="1:10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I10" s="2"/>
    </row>
    <row r="11" spans="1:10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I11" s="2"/>
    </row>
    <row r="12" spans="1:10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I12" s="2"/>
    </row>
    <row r="13" spans="1:10" x14ac:dyDescent="0.3">
      <c r="A13" t="s">
        <v>11</v>
      </c>
      <c r="B13" t="s">
        <v>68</v>
      </c>
      <c r="C13" s="25"/>
      <c r="D13" s="53"/>
      <c r="E13" s="25">
        <v>2500</v>
      </c>
      <c r="F13" s="44"/>
      <c r="G13" s="57">
        <v>2500</v>
      </c>
      <c r="I13" s="2"/>
    </row>
    <row r="14" spans="1:10" x14ac:dyDescent="0.3">
      <c r="A14" t="s">
        <v>42</v>
      </c>
      <c r="B14" t="s">
        <v>68</v>
      </c>
      <c r="C14" s="25"/>
      <c r="D14" s="53"/>
      <c r="E14" s="25">
        <v>2404</v>
      </c>
      <c r="F14" s="44"/>
      <c r="G14" s="57">
        <v>2404</v>
      </c>
      <c r="I14" s="2"/>
    </row>
    <row r="15" spans="1:10" x14ac:dyDescent="0.3">
      <c r="A15" s="38" t="s">
        <v>12</v>
      </c>
      <c r="B15" t="s">
        <v>68</v>
      </c>
      <c r="C15" s="25"/>
      <c r="D15" s="53"/>
      <c r="E15" s="25">
        <v>2850</v>
      </c>
      <c r="F15" s="44">
        <v>2850</v>
      </c>
      <c r="G15" s="57"/>
      <c r="I15" s="2"/>
    </row>
    <row r="16" spans="1:10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</row>
    <row r="17" spans="1:10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v>2800</v>
      </c>
    </row>
    <row r="18" spans="1:10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I18" s="2"/>
    </row>
    <row r="19" spans="1:10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I19" s="2"/>
    </row>
    <row r="20" spans="1:10" x14ac:dyDescent="0.3">
      <c r="A20" t="s">
        <v>15</v>
      </c>
      <c r="B20" t="s">
        <v>68</v>
      </c>
      <c r="C20" s="25"/>
      <c r="D20" s="53"/>
      <c r="E20" s="25">
        <v>2740</v>
      </c>
      <c r="F20" s="44"/>
      <c r="G20" s="57">
        <v>2740</v>
      </c>
      <c r="I20" s="2"/>
    </row>
    <row r="21" spans="1:10" x14ac:dyDescent="0.3">
      <c r="A21" t="s">
        <v>32</v>
      </c>
      <c r="B21" t="s">
        <v>68</v>
      </c>
      <c r="C21" s="25"/>
      <c r="D21" s="57">
        <v>2901</v>
      </c>
      <c r="E21" s="25"/>
      <c r="F21" s="44"/>
      <c r="G21" s="57">
        <v>2901</v>
      </c>
      <c r="I21" s="2"/>
    </row>
    <row r="22" spans="1:10" x14ac:dyDescent="0.3">
      <c r="A22" t="s">
        <v>33</v>
      </c>
      <c r="B22" t="s">
        <v>68</v>
      </c>
      <c r="C22" s="25"/>
      <c r="D22" s="53"/>
      <c r="E22" s="25">
        <v>2500</v>
      </c>
      <c r="F22" s="44"/>
      <c r="G22" s="57">
        <v>2500</v>
      </c>
      <c r="I22" s="2"/>
    </row>
    <row r="23" spans="1:10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I23" s="2"/>
    </row>
    <row r="24" spans="1:10" x14ac:dyDescent="0.3">
      <c r="A24" t="s">
        <v>46</v>
      </c>
      <c r="B24" t="s">
        <v>68</v>
      </c>
      <c r="C24" s="25"/>
      <c r="D24" s="57">
        <v>2901</v>
      </c>
      <c r="E24" s="25"/>
      <c r="F24" s="44"/>
      <c r="G24" s="57">
        <v>2901</v>
      </c>
      <c r="I24" s="2"/>
    </row>
    <row r="25" spans="1:10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I25" s="2"/>
    </row>
    <row r="26" spans="1:10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I26" s="4"/>
      <c r="J26" s="4"/>
    </row>
    <row r="27" spans="1:10" ht="15.6" x14ac:dyDescent="0.3">
      <c r="A27" t="s">
        <v>84</v>
      </c>
      <c r="B27" t="s">
        <v>68</v>
      </c>
      <c r="C27" s="25"/>
      <c r="D27" s="57">
        <v>2300</v>
      </c>
      <c r="E27" s="25"/>
      <c r="F27" s="44">
        <v>2300</v>
      </c>
      <c r="G27" s="57"/>
      <c r="I27" s="4"/>
      <c r="J27" s="4"/>
    </row>
    <row r="28" spans="1:10" ht="15.6" x14ac:dyDescent="0.3">
      <c r="C28" s="55">
        <f>SUM(C5:C27)</f>
        <v>4950</v>
      </c>
      <c r="D28" s="55">
        <f>SUM(D5:D27)</f>
        <v>32180</v>
      </c>
      <c r="E28" s="54">
        <f>SUM(E5:E27)</f>
        <v>26213</v>
      </c>
      <c r="F28" s="58">
        <f>SUM(F5:F27)</f>
        <v>13550</v>
      </c>
      <c r="G28" s="59">
        <f t="shared" ref="G28" si="0">SUM(G5:G26)</f>
        <v>49793</v>
      </c>
      <c r="I28" s="4"/>
      <c r="J28" s="3"/>
    </row>
    <row r="29" spans="1:10" ht="15.6" x14ac:dyDescent="0.3">
      <c r="F29" s="76">
        <f>F28+G28</f>
        <v>63343</v>
      </c>
      <c r="G29" s="76"/>
      <c r="I29" s="4"/>
      <c r="J29" s="3"/>
    </row>
    <row r="30" spans="1:10" ht="15.6" x14ac:dyDescent="0.3">
      <c r="F30" s="74">
        <v>10170.99</v>
      </c>
      <c r="G30" s="74"/>
      <c r="I30" s="4"/>
      <c r="J30" s="3"/>
    </row>
    <row r="31" spans="1:10" ht="15.6" x14ac:dyDescent="0.3">
      <c r="A31" s="37"/>
      <c r="B31" s="37"/>
      <c r="F31" s="74">
        <f>F29+F30</f>
        <v>73513.990000000005</v>
      </c>
      <c r="G31" s="74"/>
      <c r="I31" s="4"/>
      <c r="J31" s="3"/>
    </row>
    <row r="32" spans="1:10" ht="15.6" x14ac:dyDescent="0.3">
      <c r="A32" s="1"/>
      <c r="B32" s="1"/>
      <c r="C32" s="1"/>
      <c r="D32" s="1"/>
      <c r="E32" s="1"/>
      <c r="F32" s="1"/>
      <c r="H32" s="74"/>
      <c r="I32" s="74"/>
      <c r="J32" s="3"/>
    </row>
    <row r="33" spans="1:8" x14ac:dyDescent="0.3">
      <c r="A33" s="33"/>
      <c r="B33" s="22"/>
      <c r="C33" s="2"/>
      <c r="D33" s="2"/>
      <c r="E33" s="63"/>
      <c r="H33" s="2"/>
    </row>
    <row r="34" spans="1:8" x14ac:dyDescent="0.3">
      <c r="A34" s="33" t="s">
        <v>81</v>
      </c>
      <c r="B34" s="22" t="s">
        <v>30</v>
      </c>
      <c r="D34"/>
      <c r="E34" s="63"/>
    </row>
    <row r="35" spans="1:8" ht="28.8" x14ac:dyDescent="0.3">
      <c r="A35" s="66" t="s">
        <v>82</v>
      </c>
      <c r="B35" s="22">
        <v>15000</v>
      </c>
      <c r="D35" s="2"/>
      <c r="F35" s="2"/>
      <c r="H35" s="2"/>
    </row>
    <row r="36" spans="1:8" x14ac:dyDescent="0.3">
      <c r="A36" s="33"/>
      <c r="B36" s="22"/>
      <c r="D36" s="2"/>
    </row>
    <row r="37" spans="1:8" ht="15.6" x14ac:dyDescent="0.3">
      <c r="B37" s="32"/>
      <c r="C37" s="4"/>
      <c r="D37" s="4"/>
      <c r="E37" s="4"/>
      <c r="F37" s="4"/>
    </row>
    <row r="38" spans="1:8" ht="15.6" x14ac:dyDescent="0.3">
      <c r="D38" s="64"/>
    </row>
  </sheetData>
  <mergeCells count="6">
    <mergeCell ref="H32:I32"/>
    <mergeCell ref="A1:H1"/>
    <mergeCell ref="F3:G3"/>
    <mergeCell ref="F29:G29"/>
    <mergeCell ref="F30:G30"/>
    <mergeCell ref="F31:G3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K39"/>
  <sheetViews>
    <sheetView workbookViewId="0">
      <selection sqref="A1:H1"/>
    </sheetView>
  </sheetViews>
  <sheetFormatPr baseColWidth="10" defaultRowHeight="14.4" x14ac:dyDescent="0.3"/>
  <cols>
    <col min="1" max="1" width="22.5546875" bestFit="1" customWidth="1"/>
    <col min="2" max="2" width="17" bestFit="1" customWidth="1"/>
    <col min="3" max="3" width="16.5546875" bestFit="1" customWidth="1"/>
    <col min="4" max="4" width="11.77734375" style="34" bestFit="1" customWidth="1"/>
    <col min="5" max="5" width="11.77734375" bestFit="1" customWidth="1"/>
    <col min="6" max="6" width="12.88671875" bestFit="1" customWidth="1"/>
    <col min="7" max="7" width="13.5546875" bestFit="1" customWidth="1"/>
    <col min="8" max="8" width="13.6640625" bestFit="1" customWidth="1"/>
    <col min="9" max="10" width="11" bestFit="1" customWidth="1"/>
    <col min="15" max="15" width="1.44140625" customWidth="1"/>
  </cols>
  <sheetData>
    <row r="1" spans="1:11" ht="18" x14ac:dyDescent="0.35">
      <c r="A1" s="73" t="s">
        <v>62</v>
      </c>
      <c r="B1" s="73"/>
      <c r="C1" s="73"/>
      <c r="D1" s="73"/>
      <c r="E1" s="73"/>
      <c r="F1" s="73"/>
      <c r="G1" s="73"/>
      <c r="H1" s="73"/>
      <c r="I1" s="65"/>
      <c r="J1" s="65"/>
    </row>
    <row r="2" spans="1:11" x14ac:dyDescent="0.3">
      <c r="D2"/>
    </row>
    <row r="3" spans="1:11" ht="16.2" thickBot="1" x14ac:dyDescent="0.35">
      <c r="F3" s="77" t="s">
        <v>27</v>
      </c>
      <c r="G3" s="77"/>
      <c r="H3" s="61"/>
      <c r="I3" s="75"/>
      <c r="J3" s="75"/>
    </row>
    <row r="4" spans="1:11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52" t="s">
        <v>49</v>
      </c>
      <c r="I4" s="1"/>
      <c r="J4" s="1"/>
      <c r="K4" s="1"/>
    </row>
    <row r="5" spans="1:11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v>4950</v>
      </c>
      <c r="H5">
        <v>2000</v>
      </c>
      <c r="I5" s="2"/>
    </row>
    <row r="6" spans="1:11" x14ac:dyDescent="0.3">
      <c r="A6" s="38" t="s">
        <v>47</v>
      </c>
      <c r="B6" t="s">
        <v>68</v>
      </c>
      <c r="C6" s="25"/>
      <c r="D6" s="53"/>
      <c r="E6" s="25">
        <v>1300</v>
      </c>
      <c r="F6" s="44">
        <v>1300</v>
      </c>
      <c r="G6" s="57"/>
      <c r="H6">
        <v>200</v>
      </c>
      <c r="I6" s="2"/>
    </row>
    <row r="7" spans="1:11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H7">
        <v>200</v>
      </c>
      <c r="I7" s="2"/>
      <c r="J7" s="2"/>
    </row>
    <row r="8" spans="1:11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  <c r="H8">
        <v>300</v>
      </c>
      <c r="I8" s="2"/>
      <c r="J8" s="2"/>
    </row>
    <row r="9" spans="1:11" x14ac:dyDescent="0.3">
      <c r="A9" s="38" t="s">
        <v>45</v>
      </c>
      <c r="B9" t="s">
        <v>68</v>
      </c>
      <c r="C9" s="25"/>
      <c r="D9" s="53"/>
      <c r="E9" s="25">
        <v>2300</v>
      </c>
      <c r="F9" s="44">
        <v>2300</v>
      </c>
      <c r="G9" s="57"/>
      <c r="H9">
        <v>200</v>
      </c>
      <c r="I9" s="2"/>
    </row>
    <row r="10" spans="1:11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H10">
        <v>150</v>
      </c>
      <c r="I10" s="2"/>
      <c r="J10" s="2"/>
    </row>
    <row r="11" spans="1:11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H11">
        <v>200</v>
      </c>
      <c r="J11" s="2"/>
    </row>
    <row r="12" spans="1:11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H12">
        <v>200</v>
      </c>
      <c r="J12" s="2"/>
    </row>
    <row r="13" spans="1:11" x14ac:dyDescent="0.3">
      <c r="A13" t="s">
        <v>11</v>
      </c>
      <c r="B13" t="s">
        <v>68</v>
      </c>
      <c r="C13" s="25"/>
      <c r="D13" s="53"/>
      <c r="E13" s="25">
        <v>2500</v>
      </c>
      <c r="F13" s="44"/>
      <c r="G13" s="57">
        <v>2500</v>
      </c>
      <c r="H13">
        <v>400</v>
      </c>
      <c r="J13" s="2"/>
    </row>
    <row r="14" spans="1:11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H14">
        <v>200</v>
      </c>
      <c r="J14" s="2"/>
    </row>
    <row r="15" spans="1:11" x14ac:dyDescent="0.3">
      <c r="A15" s="38" t="s">
        <v>12</v>
      </c>
      <c r="B15" t="s">
        <v>68</v>
      </c>
      <c r="C15" s="25"/>
      <c r="D15" s="53"/>
      <c r="E15" s="25">
        <v>2740</v>
      </c>
      <c r="F15" s="44">
        <v>2740</v>
      </c>
      <c r="G15" s="57"/>
      <c r="H15">
        <v>750</v>
      </c>
      <c r="J15" s="2"/>
    </row>
    <row r="16" spans="1:11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H16">
        <v>300</v>
      </c>
      <c r="I16" s="2"/>
    </row>
    <row r="17" spans="1:11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v>2800</v>
      </c>
      <c r="H17">
        <v>300</v>
      </c>
      <c r="I17" s="2"/>
    </row>
    <row r="18" spans="1:11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H18">
        <v>750</v>
      </c>
      <c r="J18" s="2"/>
    </row>
    <row r="19" spans="1:11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H19">
        <v>750</v>
      </c>
      <c r="J19" s="2"/>
    </row>
    <row r="20" spans="1:11" x14ac:dyDescent="0.3">
      <c r="A20" t="s">
        <v>15</v>
      </c>
      <c r="B20" t="s">
        <v>68</v>
      </c>
      <c r="C20" s="25"/>
      <c r="D20" s="53"/>
      <c r="E20" s="25">
        <v>2521</v>
      </c>
      <c r="F20" s="44"/>
      <c r="G20" s="57">
        <f>+E20</f>
        <v>2521</v>
      </c>
      <c r="H20">
        <v>600</v>
      </c>
      <c r="J20" s="2"/>
    </row>
    <row r="21" spans="1:11" x14ac:dyDescent="0.3">
      <c r="A21" t="s">
        <v>32</v>
      </c>
      <c r="B21" t="s">
        <v>68</v>
      </c>
      <c r="C21" s="25"/>
      <c r="D21" s="57">
        <v>2901</v>
      </c>
      <c r="E21" s="25"/>
      <c r="F21" s="44"/>
      <c r="G21" s="57">
        <v>2901</v>
      </c>
      <c r="H21">
        <v>500</v>
      </c>
      <c r="J21" s="2"/>
    </row>
    <row r="22" spans="1:11" x14ac:dyDescent="0.3">
      <c r="A22" t="s">
        <v>33</v>
      </c>
      <c r="B22" t="s">
        <v>68</v>
      </c>
      <c r="C22" s="25"/>
      <c r="D22" s="53"/>
      <c r="E22" s="25">
        <v>2500</v>
      </c>
      <c r="F22" s="44"/>
      <c r="G22" s="57">
        <v>2500</v>
      </c>
      <c r="H22">
        <v>300</v>
      </c>
      <c r="I22" s="2"/>
      <c r="J22" s="2"/>
    </row>
    <row r="23" spans="1:11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H23">
        <v>200</v>
      </c>
      <c r="I23" s="2"/>
      <c r="J23" s="2"/>
    </row>
    <row r="24" spans="1:11" x14ac:dyDescent="0.3">
      <c r="A24" t="s">
        <v>46</v>
      </c>
      <c r="B24" t="s">
        <v>68</v>
      </c>
      <c r="C24" s="25"/>
      <c r="D24" s="57">
        <v>2901</v>
      </c>
      <c r="E24" s="25"/>
      <c r="F24" s="44"/>
      <c r="G24" s="57">
        <v>2901</v>
      </c>
      <c r="H24">
        <v>300</v>
      </c>
      <c r="I24" s="2"/>
      <c r="J24" s="2"/>
    </row>
    <row r="25" spans="1:11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H25">
        <v>100</v>
      </c>
      <c r="J25" s="2"/>
    </row>
    <row r="26" spans="1:11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H26">
        <v>100</v>
      </c>
      <c r="I26" s="4"/>
      <c r="J26" s="4"/>
      <c r="K26" s="4"/>
    </row>
    <row r="27" spans="1:11" ht="15.6" x14ac:dyDescent="0.3">
      <c r="A27" t="s">
        <v>84</v>
      </c>
      <c r="B27" t="s">
        <v>68</v>
      </c>
      <c r="C27" s="25"/>
      <c r="E27" s="57">
        <v>2851</v>
      </c>
      <c r="F27" s="44"/>
      <c r="G27" s="57">
        <v>2851</v>
      </c>
      <c r="I27" s="74"/>
      <c r="J27" s="74"/>
      <c r="K27" s="3"/>
    </row>
    <row r="28" spans="1:11" ht="15.6" x14ac:dyDescent="0.3">
      <c r="C28" s="55">
        <f t="shared" ref="C28:H28" si="0">SUM(C5:C27)</f>
        <v>4950</v>
      </c>
      <c r="D28" s="55">
        <f t="shared" si="0"/>
        <v>29880</v>
      </c>
      <c r="E28" s="54">
        <f t="shared" si="0"/>
        <v>29312</v>
      </c>
      <c r="F28" s="58">
        <f t="shared" si="0"/>
        <v>11140</v>
      </c>
      <c r="G28" s="59">
        <f t="shared" si="0"/>
        <v>53002</v>
      </c>
      <c r="H28" s="59">
        <f t="shared" si="0"/>
        <v>9000</v>
      </c>
      <c r="I28" s="74"/>
      <c r="J28" s="74"/>
      <c r="K28" s="3"/>
    </row>
    <row r="29" spans="1:11" ht="18" x14ac:dyDescent="0.35">
      <c r="F29" s="76">
        <f>F28+G28</f>
        <v>64142</v>
      </c>
      <c r="G29" s="76"/>
      <c r="H29" s="67">
        <v>9000</v>
      </c>
      <c r="I29" s="74"/>
      <c r="J29" s="74"/>
      <c r="K29" s="3"/>
    </row>
    <row r="30" spans="1:11" ht="15.6" x14ac:dyDescent="0.3">
      <c r="F30" s="74">
        <v>10170.99</v>
      </c>
      <c r="G30" s="74"/>
      <c r="I30" s="74"/>
      <c r="J30" s="74"/>
      <c r="K30" s="3"/>
    </row>
    <row r="31" spans="1:11" ht="15.6" x14ac:dyDescent="0.3">
      <c r="A31" s="8"/>
      <c r="B31" s="8"/>
      <c r="F31" s="74">
        <f>F29+F30+H29</f>
        <v>83312.990000000005</v>
      </c>
      <c r="G31" s="74"/>
      <c r="I31" s="74"/>
      <c r="J31" s="74"/>
      <c r="K31" s="3"/>
    </row>
    <row r="32" spans="1:11" x14ac:dyDescent="0.3">
      <c r="A32" s="33"/>
      <c r="B32" s="22"/>
      <c r="C32" s="2"/>
      <c r="D32" s="2"/>
      <c r="E32" s="63"/>
      <c r="I32" s="2"/>
    </row>
    <row r="33" spans="1:8" x14ac:dyDescent="0.3">
      <c r="A33" s="33"/>
      <c r="B33" s="22"/>
      <c r="C33" s="63"/>
      <c r="D33"/>
    </row>
    <row r="34" spans="1:8" ht="15.6" x14ac:dyDescent="0.3">
      <c r="A34" s="1" t="s">
        <v>29</v>
      </c>
      <c r="B34" s="1" t="s">
        <v>74</v>
      </c>
      <c r="C34" s="1"/>
      <c r="D34" s="1"/>
      <c r="E34" s="1"/>
      <c r="H34" s="2"/>
    </row>
    <row r="35" spans="1:8" x14ac:dyDescent="0.3">
      <c r="A35" s="33" t="s">
        <v>85</v>
      </c>
      <c r="B35" s="2">
        <v>250</v>
      </c>
      <c r="C35" s="2"/>
      <c r="D35" s="2"/>
      <c r="H35" s="2"/>
    </row>
    <row r="36" spans="1:8" x14ac:dyDescent="0.3">
      <c r="A36" s="33" t="s">
        <v>88</v>
      </c>
      <c r="B36" s="2">
        <v>1415</v>
      </c>
      <c r="C36" s="2"/>
      <c r="D36"/>
      <c r="H36" s="2"/>
    </row>
    <row r="37" spans="1:8" x14ac:dyDescent="0.3">
      <c r="A37" s="33"/>
      <c r="C37" s="2"/>
      <c r="D37"/>
      <c r="E37" s="2"/>
    </row>
    <row r="38" spans="1:8" x14ac:dyDescent="0.3">
      <c r="A38" s="33"/>
      <c r="C38" s="2"/>
      <c r="D38"/>
    </row>
    <row r="39" spans="1:8" ht="15.6" x14ac:dyDescent="0.3">
      <c r="B39" s="4">
        <f>SUM(B35:B37)</f>
        <v>1665</v>
      </c>
      <c r="C39" s="4">
        <f>SUM(C35:C38)</f>
        <v>0</v>
      </c>
      <c r="D39" s="4">
        <f>SUM(D35:D38)</f>
        <v>0</v>
      </c>
      <c r="E39" s="4">
        <f>SUM(E35:E38)</f>
        <v>0</v>
      </c>
    </row>
  </sheetData>
  <mergeCells count="11">
    <mergeCell ref="I29:J29"/>
    <mergeCell ref="I30:J30"/>
    <mergeCell ref="I31:J31"/>
    <mergeCell ref="I27:J27"/>
    <mergeCell ref="I3:J3"/>
    <mergeCell ref="I28:J28"/>
    <mergeCell ref="A1:H1"/>
    <mergeCell ref="F3:G3"/>
    <mergeCell ref="F29:G29"/>
    <mergeCell ref="F30:G30"/>
    <mergeCell ref="F31:G3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K44"/>
  <sheetViews>
    <sheetView workbookViewId="0">
      <selection sqref="A1:H1"/>
    </sheetView>
  </sheetViews>
  <sheetFormatPr baseColWidth="10" defaultRowHeight="14.4" x14ac:dyDescent="0.3"/>
  <cols>
    <col min="1" max="1" width="22.5546875" bestFit="1" customWidth="1"/>
    <col min="2" max="2" width="17" bestFit="1" customWidth="1"/>
    <col min="3" max="3" width="16.5546875" bestFit="1" customWidth="1"/>
    <col min="4" max="4" width="11.77734375" style="34" bestFit="1" customWidth="1"/>
    <col min="5" max="5" width="11.77734375" bestFit="1" customWidth="1"/>
    <col min="6" max="6" width="12.88671875" bestFit="1" customWidth="1"/>
    <col min="7" max="7" width="13.5546875" bestFit="1" customWidth="1"/>
    <col min="8" max="8" width="12.6640625" bestFit="1" customWidth="1"/>
    <col min="9" max="10" width="11" bestFit="1" customWidth="1"/>
  </cols>
  <sheetData>
    <row r="1" spans="1:11" ht="18" x14ac:dyDescent="0.35">
      <c r="A1" s="73" t="s">
        <v>90</v>
      </c>
      <c r="B1" s="73"/>
      <c r="C1" s="73"/>
      <c r="D1" s="73"/>
      <c r="E1" s="73"/>
      <c r="F1" s="73"/>
      <c r="G1" s="73"/>
      <c r="H1" s="73"/>
      <c r="I1" s="65"/>
      <c r="J1" s="65"/>
    </row>
    <row r="2" spans="1:11" x14ac:dyDescent="0.3">
      <c r="D2"/>
    </row>
    <row r="3" spans="1:11" ht="16.2" thickBot="1" x14ac:dyDescent="0.35">
      <c r="F3" s="77" t="s">
        <v>27</v>
      </c>
      <c r="G3" s="77"/>
      <c r="H3" s="61"/>
      <c r="I3" s="75"/>
      <c r="J3" s="75"/>
    </row>
    <row r="4" spans="1:11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52"/>
      <c r="I4" s="27"/>
      <c r="J4" s="28"/>
      <c r="K4" s="1"/>
    </row>
    <row r="5" spans="1:11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v>4950</v>
      </c>
      <c r="I5" s="16"/>
      <c r="J5" s="31"/>
    </row>
    <row r="6" spans="1:11" x14ac:dyDescent="0.3">
      <c r="A6" s="38" t="s">
        <v>47</v>
      </c>
      <c r="B6" t="s">
        <v>68</v>
      </c>
      <c r="C6" s="25"/>
      <c r="D6" s="53"/>
      <c r="E6" s="25">
        <v>1300</v>
      </c>
      <c r="F6" s="44">
        <v>1300</v>
      </c>
      <c r="G6" s="57"/>
      <c r="I6" s="16"/>
      <c r="J6" s="31"/>
    </row>
    <row r="7" spans="1:11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I7" s="16"/>
      <c r="J7" s="15"/>
      <c r="K7" s="39"/>
    </row>
    <row r="8" spans="1:11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  <c r="I8" s="16"/>
      <c r="J8" s="15"/>
      <c r="K8" s="40"/>
    </row>
    <row r="9" spans="1:11" x14ac:dyDescent="0.3">
      <c r="A9" s="38" t="s">
        <v>45</v>
      </c>
      <c r="B9" t="s">
        <v>68</v>
      </c>
      <c r="C9" s="25"/>
      <c r="D9" s="53"/>
      <c r="E9" s="25">
        <v>2300</v>
      </c>
      <c r="F9" s="44">
        <v>2300</v>
      </c>
      <c r="G9" s="57"/>
      <c r="I9" s="16"/>
      <c r="J9" s="31"/>
      <c r="K9" s="40"/>
    </row>
    <row r="10" spans="1:11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I10" s="16"/>
      <c r="J10" s="15"/>
      <c r="K10" s="39"/>
    </row>
    <row r="11" spans="1:11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I11" s="29"/>
      <c r="J11" s="15"/>
      <c r="K11" s="39"/>
    </row>
    <row r="12" spans="1:11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I12" s="29"/>
      <c r="J12" s="15"/>
      <c r="K12" s="39"/>
    </row>
    <row r="13" spans="1:11" x14ac:dyDescent="0.3">
      <c r="A13" t="s">
        <v>11</v>
      </c>
      <c r="B13" t="s">
        <v>68</v>
      </c>
      <c r="C13" s="25"/>
      <c r="D13" s="53"/>
      <c r="E13" s="25">
        <v>2500</v>
      </c>
      <c r="F13" s="44"/>
      <c r="G13" s="57">
        <v>2500</v>
      </c>
      <c r="I13" s="29"/>
      <c r="J13" s="15"/>
      <c r="K13" s="39"/>
    </row>
    <row r="14" spans="1:11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I14" s="29"/>
      <c r="J14" s="15"/>
      <c r="K14" s="40"/>
    </row>
    <row r="15" spans="1:11" x14ac:dyDescent="0.3">
      <c r="A15" s="38" t="s">
        <v>12</v>
      </c>
      <c r="B15" t="s">
        <v>68</v>
      </c>
      <c r="C15" s="25"/>
      <c r="D15" s="53"/>
      <c r="E15" s="25">
        <v>2850</v>
      </c>
      <c r="F15" s="44">
        <f>+E15</f>
        <v>2850</v>
      </c>
      <c r="G15" s="57"/>
      <c r="I15" s="29"/>
      <c r="J15" s="15"/>
      <c r="K15" s="40"/>
    </row>
    <row r="16" spans="1:11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I16" s="16"/>
      <c r="J16" s="31"/>
      <c r="K16" s="42"/>
    </row>
    <row r="17" spans="1:11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v>2800</v>
      </c>
      <c r="I17" s="16"/>
      <c r="J17" s="31"/>
      <c r="K17" s="40"/>
    </row>
    <row r="18" spans="1:11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I18" s="29"/>
      <c r="J18" s="15"/>
      <c r="K18" s="40"/>
    </row>
    <row r="19" spans="1:11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I19" s="29"/>
      <c r="J19" s="15"/>
      <c r="K19" s="41"/>
    </row>
    <row r="20" spans="1:11" x14ac:dyDescent="0.3">
      <c r="A20" t="s">
        <v>15</v>
      </c>
      <c r="B20" t="s">
        <v>68</v>
      </c>
      <c r="C20" s="25"/>
      <c r="D20" s="53"/>
      <c r="E20" s="25">
        <v>2850</v>
      </c>
      <c r="F20" s="44"/>
      <c r="G20" s="57">
        <f>+E20</f>
        <v>2850</v>
      </c>
      <c r="I20" s="29"/>
      <c r="J20" s="15"/>
      <c r="K20" s="41"/>
    </row>
    <row r="21" spans="1:11" x14ac:dyDescent="0.3">
      <c r="A21" t="s">
        <v>32</v>
      </c>
      <c r="B21" t="s">
        <v>68</v>
      </c>
      <c r="C21" s="25"/>
      <c r="D21" s="57">
        <v>2901</v>
      </c>
      <c r="E21" s="25"/>
      <c r="F21" s="44"/>
      <c r="G21" s="57">
        <v>2901</v>
      </c>
      <c r="I21" s="29"/>
      <c r="J21" s="15"/>
      <c r="K21" s="42"/>
    </row>
    <row r="22" spans="1:11" x14ac:dyDescent="0.3">
      <c r="A22" t="s">
        <v>33</v>
      </c>
      <c r="B22" t="s">
        <v>68</v>
      </c>
      <c r="C22" s="25"/>
      <c r="D22" s="53"/>
      <c r="E22" s="25">
        <v>2500</v>
      </c>
      <c r="F22" s="44"/>
      <c r="G22" s="57">
        <v>2500</v>
      </c>
      <c r="I22" s="16"/>
      <c r="J22" s="15"/>
      <c r="K22" s="41"/>
    </row>
    <row r="23" spans="1:11" x14ac:dyDescent="0.3">
      <c r="A23" t="s">
        <v>34</v>
      </c>
      <c r="B23" t="s">
        <v>68</v>
      </c>
      <c r="C23" s="25"/>
      <c r="D23" s="53"/>
      <c r="E23" s="25">
        <v>1327</v>
      </c>
      <c r="F23" s="44">
        <f>+E23</f>
        <v>1327</v>
      </c>
      <c r="G23" s="57"/>
      <c r="I23" s="16"/>
      <c r="J23" s="15"/>
      <c r="K23" s="40"/>
    </row>
    <row r="24" spans="1:11" x14ac:dyDescent="0.3">
      <c r="A24" t="s">
        <v>46</v>
      </c>
      <c r="B24" t="s">
        <v>68</v>
      </c>
      <c r="C24" s="25"/>
      <c r="D24" s="57">
        <v>2901</v>
      </c>
      <c r="E24" s="25"/>
      <c r="F24" s="44"/>
      <c r="G24" s="57">
        <v>2901</v>
      </c>
      <c r="I24" s="16"/>
      <c r="J24" s="15"/>
      <c r="K24" s="40"/>
    </row>
    <row r="25" spans="1:11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I25" s="29"/>
      <c r="J25" s="15"/>
      <c r="K25" s="41"/>
    </row>
    <row r="26" spans="1:11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I26" s="30"/>
      <c r="J26" s="7"/>
      <c r="K26" s="4"/>
    </row>
    <row r="27" spans="1:11" ht="15.6" x14ac:dyDescent="0.3">
      <c r="A27" t="s">
        <v>84</v>
      </c>
      <c r="B27" t="s">
        <v>68</v>
      </c>
      <c r="C27" s="25"/>
      <c r="E27" s="57">
        <v>2300</v>
      </c>
      <c r="F27" s="44"/>
      <c r="G27" s="57">
        <f>+E27</f>
        <v>2300</v>
      </c>
      <c r="I27" s="76"/>
      <c r="J27" s="76"/>
      <c r="K27" s="3"/>
    </row>
    <row r="28" spans="1:11" ht="15.6" x14ac:dyDescent="0.3">
      <c r="A28" t="s">
        <v>88</v>
      </c>
      <c r="B28" t="s">
        <v>68</v>
      </c>
      <c r="C28" s="25"/>
      <c r="E28" s="57">
        <v>2300</v>
      </c>
      <c r="F28" s="44"/>
      <c r="G28" s="57">
        <f>+E28</f>
        <v>2300</v>
      </c>
      <c r="I28" s="68"/>
      <c r="J28" s="68"/>
      <c r="K28" s="3"/>
    </row>
    <row r="29" spans="1:11" ht="15.6" x14ac:dyDescent="0.3">
      <c r="C29" s="55">
        <f>SUM(C5:C27)</f>
        <v>4950</v>
      </c>
      <c r="D29" s="55">
        <f>SUM(D5:D27)</f>
        <v>29880</v>
      </c>
      <c r="E29" s="54">
        <f>SUM(E5:E28)</f>
        <v>30527</v>
      </c>
      <c r="F29" s="44">
        <f>SUM(F5:F28)</f>
        <v>10277</v>
      </c>
      <c r="G29" s="59">
        <f>SUM(G5:G28)</f>
        <v>55080</v>
      </c>
      <c r="H29" s="59">
        <f>SUM(H5:H27)</f>
        <v>0</v>
      </c>
      <c r="I29" s="74"/>
      <c r="J29" s="74"/>
      <c r="K29" s="3"/>
    </row>
    <row r="30" spans="1:11" ht="18" x14ac:dyDescent="0.35">
      <c r="F30" s="76">
        <f>F29+G29</f>
        <v>65357</v>
      </c>
      <c r="G30" s="76"/>
      <c r="H30" s="67"/>
      <c r="I30" s="74"/>
      <c r="J30" s="74"/>
      <c r="K30" s="3"/>
    </row>
    <row r="31" spans="1:11" ht="15.6" x14ac:dyDescent="0.3">
      <c r="F31" s="74">
        <v>10170.99</v>
      </c>
      <c r="G31" s="74"/>
      <c r="I31" s="74"/>
      <c r="J31" s="74"/>
      <c r="K31" s="3"/>
    </row>
    <row r="32" spans="1:11" ht="15.6" x14ac:dyDescent="0.3">
      <c r="A32" s="8"/>
      <c r="B32" s="8"/>
      <c r="F32" s="74">
        <f>F30+F31+H30</f>
        <v>75527.990000000005</v>
      </c>
      <c r="G32" s="74"/>
      <c r="I32" s="74"/>
      <c r="J32" s="74"/>
      <c r="K32" s="3"/>
    </row>
    <row r="33" spans="1:9" x14ac:dyDescent="0.3">
      <c r="A33" s="33"/>
      <c r="B33" s="22"/>
      <c r="C33" s="2"/>
      <c r="D33" s="2"/>
      <c r="E33" s="43"/>
      <c r="I33" s="2"/>
    </row>
    <row r="34" spans="1:9" x14ac:dyDescent="0.3">
      <c r="A34" s="33"/>
      <c r="B34" s="22"/>
      <c r="C34" s="43"/>
      <c r="D34"/>
    </row>
    <row r="35" spans="1:9" x14ac:dyDescent="0.3">
      <c r="A35" s="33"/>
      <c r="B35" s="22"/>
      <c r="D35" s="2"/>
      <c r="F35" s="43"/>
      <c r="I35" s="2"/>
    </row>
    <row r="36" spans="1:9" x14ac:dyDescent="0.3">
      <c r="A36" s="33"/>
      <c r="B36" s="22"/>
      <c r="C36" s="43"/>
      <c r="D36" s="2"/>
      <c r="F36" s="2"/>
      <c r="I36" s="2"/>
    </row>
    <row r="37" spans="1:9" x14ac:dyDescent="0.3">
      <c r="A37" s="33"/>
      <c r="B37" s="22"/>
      <c r="D37" s="2"/>
      <c r="E37" s="43"/>
      <c r="F37" s="2"/>
      <c r="I37" s="2"/>
    </row>
    <row r="38" spans="1:9" x14ac:dyDescent="0.3">
      <c r="A38" s="33"/>
      <c r="B38" s="22"/>
      <c r="D38" s="2"/>
    </row>
    <row r="39" spans="1:9" ht="15.6" x14ac:dyDescent="0.3">
      <c r="B39" s="32"/>
      <c r="C39" s="4"/>
      <c r="D39" s="4"/>
      <c r="E39" s="4"/>
      <c r="F39" s="4"/>
    </row>
    <row r="40" spans="1:9" x14ac:dyDescent="0.3">
      <c r="A40" s="33"/>
      <c r="B40" s="2"/>
      <c r="C40" s="2"/>
    </row>
    <row r="41" spans="1:9" x14ac:dyDescent="0.3">
      <c r="A41" s="33"/>
      <c r="B41" s="2"/>
      <c r="C41" s="2"/>
    </row>
    <row r="42" spans="1:9" x14ac:dyDescent="0.3">
      <c r="A42" s="33"/>
      <c r="B42" s="2"/>
      <c r="C42" s="2"/>
    </row>
    <row r="43" spans="1:9" x14ac:dyDescent="0.3">
      <c r="A43" s="33"/>
      <c r="B43" s="22"/>
      <c r="C43" s="2"/>
    </row>
    <row r="44" spans="1:9" x14ac:dyDescent="0.3">
      <c r="B44" s="2"/>
    </row>
  </sheetData>
  <mergeCells count="11">
    <mergeCell ref="I31:J31"/>
    <mergeCell ref="I32:J32"/>
    <mergeCell ref="I27:J27"/>
    <mergeCell ref="I3:J3"/>
    <mergeCell ref="I29:J29"/>
    <mergeCell ref="I30:J30"/>
    <mergeCell ref="A1:H1"/>
    <mergeCell ref="F3:G3"/>
    <mergeCell ref="F30:G30"/>
    <mergeCell ref="F31:G31"/>
    <mergeCell ref="F32:G3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K43"/>
  <sheetViews>
    <sheetView workbookViewId="0">
      <selection sqref="A1:H1"/>
    </sheetView>
  </sheetViews>
  <sheetFormatPr baseColWidth="10" defaultRowHeight="14.4" x14ac:dyDescent="0.3"/>
  <cols>
    <col min="1" max="1" width="22.5546875" bestFit="1" customWidth="1"/>
    <col min="2" max="2" width="17" bestFit="1" customWidth="1"/>
    <col min="3" max="3" width="16.5546875" bestFit="1" customWidth="1"/>
    <col min="4" max="4" width="11.77734375" style="34" bestFit="1" customWidth="1"/>
    <col min="5" max="5" width="11.77734375" bestFit="1" customWidth="1"/>
    <col min="6" max="6" width="12.88671875" bestFit="1" customWidth="1"/>
    <col min="7" max="7" width="13.5546875" bestFit="1" customWidth="1"/>
    <col min="8" max="8" width="12.6640625" bestFit="1" customWidth="1"/>
    <col min="9" max="10" width="11" bestFit="1" customWidth="1"/>
  </cols>
  <sheetData>
    <row r="1" spans="1:11" ht="18" x14ac:dyDescent="0.35">
      <c r="A1" s="73" t="s">
        <v>89</v>
      </c>
      <c r="B1" s="73"/>
      <c r="C1" s="73"/>
      <c r="D1" s="73"/>
      <c r="E1" s="73"/>
      <c r="F1" s="73"/>
      <c r="G1" s="73"/>
      <c r="H1" s="73"/>
      <c r="I1" s="65"/>
      <c r="J1" s="65"/>
    </row>
    <row r="2" spans="1:11" x14ac:dyDescent="0.3">
      <c r="D2"/>
    </row>
    <row r="3" spans="1:11" ht="16.2" thickBot="1" x14ac:dyDescent="0.35">
      <c r="F3" s="77" t="s">
        <v>27</v>
      </c>
      <c r="G3" s="77"/>
      <c r="H3" s="61"/>
      <c r="I3" s="75"/>
      <c r="J3" s="75"/>
    </row>
    <row r="4" spans="1:11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52"/>
      <c r="I4" s="27"/>
      <c r="J4" s="28"/>
      <c r="K4" s="1"/>
    </row>
    <row r="5" spans="1:11" x14ac:dyDescent="0.3">
      <c r="A5" s="38" t="s">
        <v>35</v>
      </c>
      <c r="B5" t="s">
        <v>16</v>
      </c>
      <c r="C5" s="25">
        <v>4950</v>
      </c>
      <c r="D5" s="53"/>
      <c r="E5" s="25"/>
      <c r="F5" s="44">
        <v>4950</v>
      </c>
      <c r="G5" s="57"/>
      <c r="I5" s="16"/>
      <c r="J5" s="31"/>
    </row>
    <row r="6" spans="1:11" x14ac:dyDescent="0.3">
      <c r="A6" s="38" t="s">
        <v>47</v>
      </c>
      <c r="B6" t="s">
        <v>68</v>
      </c>
      <c r="C6" s="25"/>
      <c r="D6" s="53"/>
      <c r="E6" s="25">
        <v>1300</v>
      </c>
      <c r="F6" s="44">
        <v>1300</v>
      </c>
      <c r="G6" s="57"/>
      <c r="I6" s="16"/>
      <c r="J6" s="31"/>
    </row>
    <row r="7" spans="1:11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I7" s="16"/>
      <c r="J7" s="15"/>
      <c r="K7" s="39"/>
    </row>
    <row r="8" spans="1:11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  <c r="I8" s="16"/>
      <c r="J8" s="15"/>
      <c r="K8" s="40"/>
    </row>
    <row r="9" spans="1:11" x14ac:dyDescent="0.3">
      <c r="A9" s="38" t="s">
        <v>45</v>
      </c>
      <c r="B9" t="s">
        <v>68</v>
      </c>
      <c r="C9" s="25"/>
      <c r="D9" s="53"/>
      <c r="E9" s="25">
        <v>2300</v>
      </c>
      <c r="F9" s="44">
        <v>2300</v>
      </c>
      <c r="G9" s="57"/>
      <c r="I9" s="16"/>
      <c r="J9" s="31"/>
      <c r="K9" s="40"/>
    </row>
    <row r="10" spans="1:11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I10" s="16"/>
      <c r="J10" s="15"/>
      <c r="K10" s="39"/>
    </row>
    <row r="11" spans="1:11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I11" s="29"/>
      <c r="J11" s="15"/>
      <c r="K11" s="39"/>
    </row>
    <row r="12" spans="1:11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I12" s="29"/>
      <c r="J12" s="15"/>
      <c r="K12" s="39"/>
    </row>
    <row r="13" spans="1:11" x14ac:dyDescent="0.3">
      <c r="A13" t="s">
        <v>11</v>
      </c>
      <c r="B13" t="s">
        <v>68</v>
      </c>
      <c r="C13" s="25"/>
      <c r="D13" s="53"/>
      <c r="E13" s="25">
        <v>2500</v>
      </c>
      <c r="F13" s="44"/>
      <c r="G13" s="57">
        <v>2500</v>
      </c>
      <c r="I13" s="29"/>
      <c r="J13" s="15"/>
      <c r="K13" s="39"/>
    </row>
    <row r="14" spans="1:11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I14" s="29"/>
      <c r="J14" s="15"/>
      <c r="K14" s="40"/>
    </row>
    <row r="15" spans="1:11" x14ac:dyDescent="0.3">
      <c r="A15" s="38" t="s">
        <v>12</v>
      </c>
      <c r="B15" t="s">
        <v>68</v>
      </c>
      <c r="C15" s="25"/>
      <c r="D15" s="53"/>
      <c r="E15" s="25">
        <v>2740</v>
      </c>
      <c r="F15" s="44">
        <v>2740</v>
      </c>
      <c r="G15" s="57"/>
      <c r="I15" s="29"/>
      <c r="J15" s="15"/>
      <c r="K15" s="40"/>
    </row>
    <row r="16" spans="1:11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I16" s="16"/>
      <c r="J16" s="31"/>
      <c r="K16" s="42"/>
    </row>
    <row r="17" spans="1:11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v>2800</v>
      </c>
      <c r="I17" s="16"/>
      <c r="J17" s="31"/>
      <c r="K17" s="40"/>
    </row>
    <row r="18" spans="1:11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I18" s="29"/>
      <c r="J18" s="15"/>
      <c r="K18" s="40"/>
    </row>
    <row r="19" spans="1:11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I19" s="29"/>
      <c r="J19" s="15"/>
      <c r="K19" s="41"/>
    </row>
    <row r="20" spans="1:11" x14ac:dyDescent="0.3">
      <c r="A20" t="s">
        <v>15</v>
      </c>
      <c r="B20" t="s">
        <v>68</v>
      </c>
      <c r="C20" s="25"/>
      <c r="D20" s="53"/>
      <c r="E20" s="25">
        <v>2521</v>
      </c>
      <c r="F20" s="44"/>
      <c r="G20" s="57">
        <v>2521</v>
      </c>
      <c r="I20" s="29"/>
      <c r="J20" s="15"/>
      <c r="K20" s="41"/>
    </row>
    <row r="21" spans="1:11" x14ac:dyDescent="0.3">
      <c r="A21" t="s">
        <v>32</v>
      </c>
      <c r="B21" t="s">
        <v>68</v>
      </c>
      <c r="C21" s="25"/>
      <c r="D21" s="57">
        <v>2901</v>
      </c>
      <c r="E21" s="25"/>
      <c r="F21" s="44"/>
      <c r="G21" s="57">
        <v>2901</v>
      </c>
      <c r="I21" s="29"/>
      <c r="J21" s="15"/>
      <c r="K21" s="42"/>
    </row>
    <row r="22" spans="1:11" x14ac:dyDescent="0.3">
      <c r="A22" t="s">
        <v>33</v>
      </c>
      <c r="B22" t="s">
        <v>68</v>
      </c>
      <c r="C22" s="25"/>
      <c r="D22" s="53"/>
      <c r="E22" s="25">
        <v>2500</v>
      </c>
      <c r="F22" s="44"/>
      <c r="G22" s="57">
        <v>2500</v>
      </c>
      <c r="I22" s="16"/>
      <c r="J22" s="15"/>
      <c r="K22" s="41"/>
    </row>
    <row r="23" spans="1:11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I23" s="16"/>
      <c r="J23" s="15"/>
      <c r="K23" s="40"/>
    </row>
    <row r="24" spans="1:11" x14ac:dyDescent="0.3">
      <c r="A24" t="s">
        <v>46</v>
      </c>
      <c r="B24" t="s">
        <v>68</v>
      </c>
      <c r="C24" s="25"/>
      <c r="D24" s="57">
        <v>2901</v>
      </c>
      <c r="E24" s="25"/>
      <c r="F24" s="44"/>
      <c r="G24" s="57">
        <v>2901</v>
      </c>
      <c r="I24" s="16"/>
      <c r="J24" s="15"/>
      <c r="K24" s="40"/>
    </row>
    <row r="25" spans="1:11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I25" s="29"/>
      <c r="J25" s="15"/>
      <c r="K25" s="41"/>
    </row>
    <row r="26" spans="1:11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I26" s="30"/>
      <c r="J26" s="7"/>
      <c r="K26" s="4"/>
    </row>
    <row r="27" spans="1:11" ht="15.6" x14ac:dyDescent="0.3">
      <c r="A27" t="s">
        <v>84</v>
      </c>
      <c r="B27" t="s">
        <v>68</v>
      </c>
      <c r="C27" s="25"/>
      <c r="E27" s="57">
        <v>2300</v>
      </c>
      <c r="F27" s="44"/>
      <c r="G27" s="57">
        <f>+E27</f>
        <v>2300</v>
      </c>
      <c r="I27" s="76"/>
      <c r="J27" s="76"/>
      <c r="K27" s="3"/>
    </row>
    <row r="28" spans="1:11" ht="15.6" x14ac:dyDescent="0.3">
      <c r="C28" s="55">
        <f t="shared" ref="C28:H28" si="0">SUM(C5:C27)</f>
        <v>4950</v>
      </c>
      <c r="D28" s="55">
        <f t="shared" si="0"/>
        <v>29880</v>
      </c>
      <c r="E28" s="54">
        <f t="shared" si="0"/>
        <v>28761</v>
      </c>
      <c r="F28" s="44">
        <f t="shared" si="0"/>
        <v>16090</v>
      </c>
      <c r="G28" s="59">
        <f t="shared" si="0"/>
        <v>47501</v>
      </c>
      <c r="H28" s="59">
        <f t="shared" si="0"/>
        <v>0</v>
      </c>
      <c r="I28" s="74"/>
      <c r="J28" s="74"/>
      <c r="K28" s="3"/>
    </row>
    <row r="29" spans="1:11" ht="18" x14ac:dyDescent="0.35">
      <c r="F29" s="76">
        <f>F28+G28</f>
        <v>63591</v>
      </c>
      <c r="G29" s="76"/>
      <c r="H29" s="67"/>
      <c r="I29" s="74"/>
      <c r="J29" s="74"/>
      <c r="K29" s="3"/>
    </row>
    <row r="30" spans="1:11" ht="15.6" x14ac:dyDescent="0.3">
      <c r="F30" s="74">
        <v>10170.99</v>
      </c>
      <c r="G30" s="74"/>
      <c r="I30" s="74"/>
      <c r="J30" s="74"/>
      <c r="K30" s="3"/>
    </row>
    <row r="31" spans="1:11" ht="15.6" x14ac:dyDescent="0.3">
      <c r="A31" s="8"/>
      <c r="B31" s="8"/>
      <c r="F31" s="74">
        <f>F29+F30+H29</f>
        <v>73761.990000000005</v>
      </c>
      <c r="G31" s="74"/>
      <c r="I31" s="74"/>
      <c r="J31" s="74"/>
      <c r="K31" s="3"/>
    </row>
    <row r="32" spans="1:11" x14ac:dyDescent="0.3">
      <c r="A32" s="33"/>
      <c r="B32" s="22"/>
      <c r="C32" s="2"/>
      <c r="D32" s="2"/>
      <c r="E32" s="43"/>
      <c r="I32" s="2"/>
    </row>
    <row r="33" spans="1:9" x14ac:dyDescent="0.3">
      <c r="A33" s="33"/>
      <c r="B33" s="22"/>
      <c r="C33" s="43"/>
      <c r="D33"/>
    </row>
    <row r="34" spans="1:9" x14ac:dyDescent="0.3">
      <c r="A34" s="33"/>
      <c r="B34" s="22"/>
      <c r="D34" s="2"/>
      <c r="F34" s="43"/>
      <c r="I34" s="2"/>
    </row>
    <row r="35" spans="1:9" x14ac:dyDescent="0.3">
      <c r="A35" s="33"/>
      <c r="B35" s="22"/>
      <c r="C35" s="43"/>
      <c r="D35" s="2"/>
      <c r="F35" s="2"/>
      <c r="I35" s="2"/>
    </row>
    <row r="36" spans="1:9" x14ac:dyDescent="0.3">
      <c r="A36" s="33"/>
      <c r="B36" s="22"/>
      <c r="D36" s="2"/>
      <c r="E36" s="43"/>
      <c r="F36" s="2"/>
      <c r="I36" s="2"/>
    </row>
    <row r="37" spans="1:9" x14ac:dyDescent="0.3">
      <c r="A37" s="33"/>
      <c r="B37" s="22"/>
      <c r="D37" s="2"/>
    </row>
    <row r="38" spans="1:9" ht="15.6" x14ac:dyDescent="0.3">
      <c r="B38" s="32"/>
      <c r="C38" s="4"/>
      <c r="D38" s="4"/>
      <c r="E38" s="4"/>
      <c r="F38" s="4"/>
    </row>
    <row r="39" spans="1:9" x14ac:dyDescent="0.3">
      <c r="A39" s="33"/>
      <c r="B39" s="2"/>
      <c r="C39" s="2"/>
    </row>
    <row r="40" spans="1:9" x14ac:dyDescent="0.3">
      <c r="A40" s="33"/>
      <c r="B40" s="2"/>
      <c r="C40" s="2"/>
    </row>
    <row r="41" spans="1:9" x14ac:dyDescent="0.3">
      <c r="A41" s="33"/>
      <c r="B41" s="2"/>
      <c r="C41" s="2"/>
    </row>
    <row r="42" spans="1:9" x14ac:dyDescent="0.3">
      <c r="A42" s="33"/>
      <c r="B42" s="22"/>
      <c r="C42" s="2"/>
    </row>
    <row r="43" spans="1:9" x14ac:dyDescent="0.3">
      <c r="B43" s="2"/>
    </row>
  </sheetData>
  <mergeCells count="11">
    <mergeCell ref="I31:J31"/>
    <mergeCell ref="A1:H1"/>
    <mergeCell ref="F3:G3"/>
    <mergeCell ref="F29:G29"/>
    <mergeCell ref="F30:G30"/>
    <mergeCell ref="F31:G31"/>
    <mergeCell ref="I29:J29"/>
    <mergeCell ref="I30:J30"/>
    <mergeCell ref="I27:J27"/>
    <mergeCell ref="I3:J3"/>
    <mergeCell ref="I28:J2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L43"/>
  <sheetViews>
    <sheetView workbookViewId="0">
      <selection sqref="A1:H1"/>
    </sheetView>
  </sheetViews>
  <sheetFormatPr baseColWidth="10" defaultRowHeight="14.4" x14ac:dyDescent="0.3"/>
  <cols>
    <col min="1" max="1" width="22.5546875" bestFit="1" customWidth="1"/>
    <col min="2" max="2" width="17" bestFit="1" customWidth="1"/>
    <col min="3" max="3" width="16.5546875" bestFit="1" customWidth="1"/>
    <col min="4" max="4" width="11.5546875" style="34"/>
    <col min="6" max="6" width="15" bestFit="1" customWidth="1"/>
    <col min="7" max="7" width="13.5546875" bestFit="1" customWidth="1"/>
    <col min="8" max="8" width="12.6640625" bestFit="1" customWidth="1"/>
    <col min="9" max="10" width="11" bestFit="1" customWidth="1"/>
  </cols>
  <sheetData>
    <row r="1" spans="1:11" ht="18" x14ac:dyDescent="0.35">
      <c r="A1" s="73" t="s">
        <v>91</v>
      </c>
      <c r="B1" s="73"/>
      <c r="C1" s="73"/>
      <c r="D1" s="73"/>
      <c r="E1" s="73"/>
      <c r="F1" s="73"/>
      <c r="G1" s="73"/>
      <c r="H1" s="73"/>
      <c r="I1" s="65"/>
      <c r="J1" s="65"/>
    </row>
    <row r="2" spans="1:11" x14ac:dyDescent="0.3">
      <c r="D2"/>
    </row>
    <row r="3" spans="1:11" ht="16.2" thickBot="1" x14ac:dyDescent="0.35">
      <c r="F3" s="77" t="s">
        <v>27</v>
      </c>
      <c r="G3" s="77"/>
      <c r="H3" s="61"/>
      <c r="I3" s="75"/>
      <c r="J3" s="75"/>
    </row>
    <row r="4" spans="1:11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52" t="s">
        <v>92</v>
      </c>
      <c r="I4" s="27"/>
      <c r="J4" s="28"/>
      <c r="K4" s="1"/>
    </row>
    <row r="5" spans="1:11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f>+C5</f>
        <v>4950</v>
      </c>
      <c r="I5" s="44"/>
      <c r="J5" s="15"/>
    </row>
    <row r="6" spans="1:11" x14ac:dyDescent="0.3">
      <c r="A6" s="38" t="s">
        <v>47</v>
      </c>
      <c r="B6" t="s">
        <v>68</v>
      </c>
      <c r="C6" s="25"/>
      <c r="D6" s="53"/>
      <c r="E6" s="25">
        <v>1300</v>
      </c>
      <c r="F6" s="44"/>
      <c r="G6" s="57">
        <f>+E6</f>
        <v>1300</v>
      </c>
      <c r="I6" s="44"/>
      <c r="J6" s="31"/>
    </row>
    <row r="7" spans="1:11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I7" s="44"/>
      <c r="J7" s="15"/>
      <c r="K7" s="39"/>
    </row>
    <row r="8" spans="1:11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  <c r="I8" s="44"/>
      <c r="J8" s="15"/>
      <c r="K8" s="40"/>
    </row>
    <row r="9" spans="1:11" x14ac:dyDescent="0.3">
      <c r="A9" s="38" t="s">
        <v>45</v>
      </c>
      <c r="B9" t="s">
        <v>68</v>
      </c>
      <c r="C9" s="25"/>
      <c r="D9" s="53"/>
      <c r="E9" s="25">
        <v>2500</v>
      </c>
      <c r="F9" s="44">
        <v>2500</v>
      </c>
      <c r="G9" s="57"/>
      <c r="I9" s="44"/>
      <c r="J9" s="31"/>
      <c r="K9" s="40"/>
    </row>
    <row r="10" spans="1:11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I10" s="44"/>
      <c r="J10" s="15"/>
      <c r="K10" s="39"/>
    </row>
    <row r="11" spans="1:11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I11" s="44"/>
      <c r="J11" s="15"/>
      <c r="K11" s="39"/>
    </row>
    <row r="12" spans="1:11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I12" s="44"/>
      <c r="J12" s="15"/>
      <c r="K12" s="39"/>
    </row>
    <row r="13" spans="1:11" x14ac:dyDescent="0.3">
      <c r="A13" t="s">
        <v>11</v>
      </c>
      <c r="B13" t="s">
        <v>68</v>
      </c>
      <c r="C13" s="25"/>
      <c r="D13" s="53"/>
      <c r="E13" s="25">
        <v>2500</v>
      </c>
      <c r="F13" s="44"/>
      <c r="G13" s="57">
        <v>2500</v>
      </c>
      <c r="I13" s="44"/>
      <c r="J13" s="15"/>
      <c r="K13" s="39"/>
    </row>
    <row r="14" spans="1:11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I14" s="44"/>
      <c r="J14" s="15"/>
      <c r="K14" s="40"/>
    </row>
    <row r="15" spans="1:11" x14ac:dyDescent="0.3">
      <c r="A15" s="38" t="s">
        <v>12</v>
      </c>
      <c r="B15" t="s">
        <v>68</v>
      </c>
      <c r="C15" s="25"/>
      <c r="D15" s="53"/>
      <c r="E15" s="25">
        <v>2740</v>
      </c>
      <c r="F15" s="44">
        <v>2740</v>
      </c>
      <c r="G15" s="57"/>
      <c r="I15" s="44"/>
      <c r="J15" s="15"/>
      <c r="K15" s="40"/>
    </row>
    <row r="16" spans="1:11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I16" s="44"/>
      <c r="J16" s="31"/>
      <c r="K16" s="42"/>
    </row>
    <row r="17" spans="1:12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v>2800</v>
      </c>
      <c r="I17" s="44"/>
      <c r="J17" s="31"/>
      <c r="K17" s="40"/>
    </row>
    <row r="18" spans="1:12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I18" s="44"/>
      <c r="J18" s="15"/>
      <c r="K18" s="40"/>
    </row>
    <row r="19" spans="1:12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I19" s="44"/>
      <c r="J19" s="15"/>
      <c r="K19" s="41"/>
    </row>
    <row r="20" spans="1:12" x14ac:dyDescent="0.3">
      <c r="A20" t="s">
        <v>15</v>
      </c>
      <c r="B20" t="s">
        <v>68</v>
      </c>
      <c r="C20" s="25"/>
      <c r="D20" s="53"/>
      <c r="E20" s="25">
        <v>2631</v>
      </c>
      <c r="F20" s="44"/>
      <c r="G20" s="57">
        <f>+E20</f>
        <v>2631</v>
      </c>
      <c r="I20" s="44"/>
      <c r="J20" s="15"/>
      <c r="K20" s="41"/>
    </row>
    <row r="21" spans="1:12" x14ac:dyDescent="0.3">
      <c r="A21" t="s">
        <v>32</v>
      </c>
      <c r="B21" t="s">
        <v>68</v>
      </c>
      <c r="C21" s="25"/>
      <c r="D21" s="57">
        <v>2901</v>
      </c>
      <c r="E21" s="25"/>
      <c r="F21" s="44"/>
      <c r="G21" s="57">
        <v>2901</v>
      </c>
      <c r="I21" s="44"/>
      <c r="J21" s="15"/>
      <c r="K21" s="42"/>
    </row>
    <row r="22" spans="1:12" x14ac:dyDescent="0.3">
      <c r="A22" t="s">
        <v>33</v>
      </c>
      <c r="B22" t="s">
        <v>68</v>
      </c>
      <c r="C22" s="25"/>
      <c r="D22" s="53"/>
      <c r="E22" s="25">
        <v>2404</v>
      </c>
      <c r="F22" s="44"/>
      <c r="G22" s="57">
        <f>+E22</f>
        <v>2404</v>
      </c>
      <c r="I22" s="44"/>
      <c r="J22" s="15"/>
      <c r="K22" s="41"/>
    </row>
    <row r="23" spans="1:12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I23" s="44"/>
      <c r="J23" s="15"/>
      <c r="K23" s="40"/>
    </row>
    <row r="24" spans="1:12" x14ac:dyDescent="0.3">
      <c r="A24" t="s">
        <v>46</v>
      </c>
      <c r="B24" t="s">
        <v>68</v>
      </c>
      <c r="C24" s="25"/>
      <c r="D24" s="57">
        <v>2901</v>
      </c>
      <c r="E24" s="25"/>
      <c r="F24" s="44"/>
      <c r="G24" s="57">
        <v>2901</v>
      </c>
      <c r="I24" s="44"/>
      <c r="J24" s="15"/>
      <c r="K24" s="40"/>
    </row>
    <row r="25" spans="1:12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I25" s="44"/>
      <c r="J25" s="15"/>
      <c r="K25" s="41"/>
    </row>
    <row r="26" spans="1:12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I26" s="30"/>
      <c r="J26" s="7"/>
      <c r="K26" s="4"/>
      <c r="L26" s="2"/>
    </row>
    <row r="27" spans="1:12" ht="15.6" x14ac:dyDescent="0.3">
      <c r="A27" t="s">
        <v>84</v>
      </c>
      <c r="B27" t="s">
        <v>68</v>
      </c>
      <c r="C27" s="25"/>
      <c r="E27" s="57">
        <v>1300</v>
      </c>
      <c r="F27" s="44"/>
      <c r="G27" s="57"/>
      <c r="H27" s="57">
        <f>+E27</f>
        <v>1300</v>
      </c>
      <c r="I27" s="76"/>
      <c r="J27" s="76"/>
      <c r="K27" s="3"/>
    </row>
    <row r="28" spans="1:12" ht="15.6" x14ac:dyDescent="0.3">
      <c r="C28" s="55">
        <f t="shared" ref="C28:H28" si="0">SUM(C5:C27)</f>
        <v>4950</v>
      </c>
      <c r="D28" s="55">
        <f t="shared" si="0"/>
        <v>29880</v>
      </c>
      <c r="E28" s="54">
        <f t="shared" si="0"/>
        <v>27975</v>
      </c>
      <c r="F28" s="58">
        <f>SUM(F5:F27)</f>
        <v>10040</v>
      </c>
      <c r="G28" s="59">
        <f>SUM(G5:G27)</f>
        <v>51465</v>
      </c>
      <c r="H28" s="59">
        <f t="shared" si="0"/>
        <v>1300</v>
      </c>
      <c r="I28" s="74"/>
      <c r="J28" s="74"/>
      <c r="K28" s="3"/>
    </row>
    <row r="29" spans="1:12" ht="18" x14ac:dyDescent="0.35">
      <c r="F29" s="76">
        <f>F28+G28+H28</f>
        <v>62805</v>
      </c>
      <c r="G29" s="76"/>
      <c r="H29" s="67"/>
      <c r="I29" s="74"/>
      <c r="J29" s="74"/>
      <c r="K29" s="3"/>
    </row>
    <row r="30" spans="1:12" ht="15.6" x14ac:dyDescent="0.3">
      <c r="F30" s="74">
        <v>10170.99</v>
      </c>
      <c r="G30" s="74"/>
      <c r="I30" s="74"/>
      <c r="J30" s="74"/>
      <c r="K30" s="3"/>
    </row>
    <row r="31" spans="1:12" ht="15.6" x14ac:dyDescent="0.3">
      <c r="A31" s="8"/>
      <c r="B31" s="8"/>
      <c r="F31" s="74">
        <f>F29+F30+H29</f>
        <v>72975.990000000005</v>
      </c>
      <c r="G31" s="74"/>
      <c r="I31" s="74"/>
      <c r="J31" s="74"/>
      <c r="K31" s="3"/>
    </row>
    <row r="32" spans="1:12" x14ac:dyDescent="0.3">
      <c r="A32" s="33"/>
      <c r="B32" s="22"/>
      <c r="C32" s="2"/>
      <c r="D32" s="2"/>
      <c r="E32" s="43"/>
      <c r="I32" s="2"/>
    </row>
    <row r="33" spans="1:9" x14ac:dyDescent="0.3">
      <c r="A33" s="33"/>
      <c r="B33" s="22"/>
      <c r="C33" s="43"/>
      <c r="D33"/>
    </row>
    <row r="34" spans="1:9" x14ac:dyDescent="0.3">
      <c r="A34" s="33"/>
      <c r="B34" s="22"/>
      <c r="D34" s="2"/>
      <c r="F34" s="43"/>
      <c r="I34" s="2"/>
    </row>
    <row r="35" spans="1:9" x14ac:dyDescent="0.3">
      <c r="A35" s="33"/>
      <c r="B35" s="22"/>
      <c r="C35" s="43"/>
      <c r="D35" s="2"/>
      <c r="F35" s="2"/>
      <c r="I35" s="2"/>
    </row>
    <row r="36" spans="1:9" x14ac:dyDescent="0.3">
      <c r="A36" s="33"/>
      <c r="B36" s="22"/>
      <c r="D36" s="2"/>
      <c r="E36" s="43"/>
      <c r="F36" s="2"/>
      <c r="I36" s="2"/>
    </row>
    <row r="37" spans="1:9" x14ac:dyDescent="0.3">
      <c r="A37" s="33"/>
      <c r="B37" s="22"/>
      <c r="D37" s="2"/>
    </row>
    <row r="38" spans="1:9" ht="15.6" x14ac:dyDescent="0.3">
      <c r="B38" s="32"/>
      <c r="C38" s="4"/>
      <c r="D38" s="4"/>
      <c r="E38" s="4"/>
      <c r="F38" s="4"/>
    </row>
    <row r="39" spans="1:9" x14ac:dyDescent="0.3">
      <c r="A39" s="33"/>
      <c r="B39" s="2"/>
      <c r="C39" s="2"/>
    </row>
    <row r="40" spans="1:9" x14ac:dyDescent="0.3">
      <c r="A40" s="33"/>
      <c r="B40" s="2"/>
      <c r="C40" s="2"/>
    </row>
    <row r="41" spans="1:9" x14ac:dyDescent="0.3">
      <c r="A41" s="33"/>
      <c r="B41" s="2"/>
      <c r="C41" s="2"/>
    </row>
    <row r="42" spans="1:9" x14ac:dyDescent="0.3">
      <c r="A42" s="33"/>
      <c r="B42" s="22"/>
      <c r="C42" s="2"/>
    </row>
    <row r="43" spans="1:9" x14ac:dyDescent="0.3">
      <c r="B43" s="2"/>
    </row>
  </sheetData>
  <mergeCells count="11">
    <mergeCell ref="A1:H1"/>
    <mergeCell ref="F3:G3"/>
    <mergeCell ref="F29:G29"/>
    <mergeCell ref="F30:G30"/>
    <mergeCell ref="F31:G31"/>
    <mergeCell ref="I28:J28"/>
    <mergeCell ref="I29:J29"/>
    <mergeCell ref="I30:J30"/>
    <mergeCell ref="I31:J31"/>
    <mergeCell ref="I3:J3"/>
    <mergeCell ref="I27:J2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L43"/>
  <sheetViews>
    <sheetView topLeftCell="A17" workbookViewId="0">
      <selection sqref="A1:H1"/>
    </sheetView>
  </sheetViews>
  <sheetFormatPr baseColWidth="10" defaultRowHeight="14.4" x14ac:dyDescent="0.3"/>
  <cols>
    <col min="1" max="1" width="21.6640625" bestFit="1" customWidth="1"/>
    <col min="2" max="2" width="15.6640625" bestFit="1" customWidth="1"/>
    <col min="3" max="3" width="15.77734375" bestFit="1" customWidth="1"/>
    <col min="4" max="4" width="12.6640625" style="34" bestFit="1" customWidth="1"/>
    <col min="5" max="5" width="33" bestFit="1" customWidth="1"/>
    <col min="6" max="6" width="12.88671875" bestFit="1" customWidth="1"/>
    <col min="7" max="7" width="13.109375" bestFit="1" customWidth="1"/>
    <col min="8" max="8" width="12.21875" bestFit="1" customWidth="1"/>
    <col min="9" max="9" width="11.5546875" bestFit="1" customWidth="1"/>
    <col min="10" max="10" width="9.6640625" bestFit="1" customWidth="1"/>
    <col min="11" max="11" width="14" bestFit="1" customWidth="1"/>
  </cols>
  <sheetData>
    <row r="1" spans="1:11" ht="18" x14ac:dyDescent="0.35">
      <c r="A1" s="73" t="s">
        <v>94</v>
      </c>
      <c r="B1" s="73"/>
      <c r="C1" s="73"/>
      <c r="D1" s="73"/>
      <c r="E1" s="73"/>
      <c r="F1" s="73"/>
      <c r="G1" s="73"/>
      <c r="H1" s="73"/>
      <c r="I1" s="65"/>
      <c r="J1" s="65"/>
    </row>
    <row r="2" spans="1:11" x14ac:dyDescent="0.3">
      <c r="D2"/>
    </row>
    <row r="3" spans="1:11" ht="16.2" thickBot="1" x14ac:dyDescent="0.35">
      <c r="F3" s="77" t="s">
        <v>27</v>
      </c>
      <c r="G3" s="77"/>
      <c r="H3" s="61"/>
      <c r="I3" s="75"/>
      <c r="J3" s="75"/>
    </row>
    <row r="4" spans="1:11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52" t="s">
        <v>92</v>
      </c>
      <c r="I4" s="27"/>
      <c r="J4" s="28"/>
      <c r="K4" s="1"/>
    </row>
    <row r="5" spans="1:11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f>+C5</f>
        <v>4950</v>
      </c>
      <c r="I5" s="44"/>
      <c r="J5" s="15"/>
    </row>
    <row r="6" spans="1:11" x14ac:dyDescent="0.3">
      <c r="A6" s="38" t="s">
        <v>47</v>
      </c>
      <c r="B6" t="s">
        <v>68</v>
      </c>
      <c r="C6" s="25"/>
      <c r="D6" s="53"/>
      <c r="E6" s="25">
        <v>1300</v>
      </c>
      <c r="F6" s="44"/>
      <c r="G6" s="57">
        <f>+E6</f>
        <v>1300</v>
      </c>
      <c r="I6" s="44"/>
      <c r="J6" s="31"/>
    </row>
    <row r="7" spans="1:11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I7" s="44"/>
      <c r="J7" s="15"/>
      <c r="K7" s="39"/>
    </row>
    <row r="8" spans="1:11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  <c r="I8" s="44"/>
      <c r="J8" s="15"/>
      <c r="K8" s="40"/>
    </row>
    <row r="9" spans="1:11" x14ac:dyDescent="0.3">
      <c r="A9" s="38" t="s">
        <v>45</v>
      </c>
      <c r="B9" t="s">
        <v>68</v>
      </c>
      <c r="C9" s="25"/>
      <c r="D9" s="53"/>
      <c r="E9" s="25">
        <v>2404</v>
      </c>
      <c r="F9" s="44">
        <f>+E9</f>
        <v>2404</v>
      </c>
      <c r="G9" s="57"/>
      <c r="I9" s="44"/>
      <c r="J9" s="31"/>
      <c r="K9" s="40"/>
    </row>
    <row r="10" spans="1:11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I10" s="44"/>
      <c r="J10" s="15"/>
      <c r="K10" s="39"/>
    </row>
    <row r="11" spans="1:11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I11" s="44"/>
      <c r="J11" s="15"/>
      <c r="K11" s="39"/>
    </row>
    <row r="12" spans="1:11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I12" s="44"/>
      <c r="J12" s="15"/>
      <c r="K12" s="39"/>
    </row>
    <row r="13" spans="1:11" x14ac:dyDescent="0.3">
      <c r="A13" t="s">
        <v>11</v>
      </c>
      <c r="B13" t="s">
        <v>68</v>
      </c>
      <c r="C13" s="25"/>
      <c r="D13" s="53"/>
      <c r="E13" s="25">
        <v>2308</v>
      </c>
      <c r="F13" s="44"/>
      <c r="G13" s="57">
        <f>+E13</f>
        <v>2308</v>
      </c>
      <c r="I13" s="44"/>
      <c r="J13" s="15"/>
      <c r="K13" s="39"/>
    </row>
    <row r="14" spans="1:11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I14" s="44"/>
      <c r="J14" s="15"/>
      <c r="K14" s="40"/>
    </row>
    <row r="15" spans="1:11" x14ac:dyDescent="0.3">
      <c r="A15" s="38" t="s">
        <v>12</v>
      </c>
      <c r="B15" t="s">
        <v>68</v>
      </c>
      <c r="C15" s="25"/>
      <c r="D15" s="53"/>
      <c r="E15" s="25">
        <v>2631</v>
      </c>
      <c r="F15" s="44">
        <v>2631</v>
      </c>
      <c r="G15" s="57"/>
      <c r="I15" s="44"/>
      <c r="J15" s="15"/>
      <c r="K15" s="40"/>
    </row>
    <row r="16" spans="1:11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I16" s="44"/>
      <c r="J16" s="31"/>
      <c r="K16" s="42"/>
    </row>
    <row r="17" spans="1:12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v>2800</v>
      </c>
      <c r="I17" s="44"/>
      <c r="J17" s="31"/>
      <c r="K17" s="40"/>
    </row>
    <row r="18" spans="1:12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I18" s="44"/>
      <c r="J18" s="15"/>
      <c r="K18" s="40"/>
    </row>
    <row r="19" spans="1:12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I19" s="44"/>
      <c r="J19" s="15"/>
      <c r="K19" s="41"/>
    </row>
    <row r="20" spans="1:12" x14ac:dyDescent="0.3">
      <c r="A20" t="s">
        <v>15</v>
      </c>
      <c r="B20" t="s">
        <v>68</v>
      </c>
      <c r="C20" s="25"/>
      <c r="D20" s="53"/>
      <c r="E20" s="25">
        <v>2631</v>
      </c>
      <c r="F20" s="44"/>
      <c r="G20" s="57">
        <f>+E20</f>
        <v>2631</v>
      </c>
      <c r="I20" s="44"/>
      <c r="J20" s="15"/>
      <c r="K20" s="41"/>
    </row>
    <row r="21" spans="1:12" x14ac:dyDescent="0.3">
      <c r="A21" t="s">
        <v>32</v>
      </c>
      <c r="B21" t="s">
        <v>68</v>
      </c>
      <c r="C21" s="25"/>
      <c r="D21" s="57">
        <v>3046</v>
      </c>
      <c r="E21" s="25"/>
      <c r="F21" s="44"/>
      <c r="G21" s="57">
        <f>+D21</f>
        <v>3046</v>
      </c>
      <c r="I21" s="44"/>
      <c r="J21" s="15"/>
      <c r="K21" s="42"/>
    </row>
    <row r="22" spans="1:12" x14ac:dyDescent="0.3">
      <c r="A22" t="s">
        <v>33</v>
      </c>
      <c r="B22" t="s">
        <v>68</v>
      </c>
      <c r="C22" s="25"/>
      <c r="D22" s="53"/>
      <c r="E22" s="25">
        <v>2404</v>
      </c>
      <c r="F22" s="44"/>
      <c r="G22" s="57">
        <f>+E22</f>
        <v>2404</v>
      </c>
      <c r="I22" s="44"/>
      <c r="J22" s="15"/>
      <c r="K22" s="41"/>
    </row>
    <row r="23" spans="1:12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I23" s="44"/>
      <c r="J23" s="15"/>
      <c r="K23" s="40"/>
    </row>
    <row r="24" spans="1:12" x14ac:dyDescent="0.3">
      <c r="A24" t="s">
        <v>46</v>
      </c>
      <c r="B24" t="s">
        <v>68</v>
      </c>
      <c r="C24" s="25"/>
      <c r="D24" s="57">
        <v>2901</v>
      </c>
      <c r="E24" s="25"/>
      <c r="F24" s="44"/>
      <c r="G24" s="57">
        <v>2901</v>
      </c>
      <c r="I24" s="44"/>
      <c r="J24" s="15"/>
      <c r="K24" s="40"/>
    </row>
    <row r="25" spans="1:12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I25" s="44"/>
      <c r="J25" s="15"/>
      <c r="K25" s="41"/>
    </row>
    <row r="26" spans="1:12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I26" s="30"/>
      <c r="J26" s="7"/>
      <c r="K26" s="4"/>
      <c r="L26" s="2"/>
    </row>
    <row r="27" spans="1:12" ht="15.6" x14ac:dyDescent="0.3">
      <c r="A27" t="s">
        <v>93</v>
      </c>
      <c r="B27" t="s">
        <v>68</v>
      </c>
      <c r="C27" s="25"/>
      <c r="E27" s="57">
        <v>2300</v>
      </c>
      <c r="F27" s="44"/>
      <c r="G27" s="57"/>
      <c r="H27" s="57">
        <f>+E27</f>
        <v>2300</v>
      </c>
      <c r="I27" s="76"/>
      <c r="J27" s="76"/>
      <c r="K27" s="3"/>
    </row>
    <row r="28" spans="1:12" ht="15.6" x14ac:dyDescent="0.3">
      <c r="C28" s="55">
        <f t="shared" ref="C28:H28" si="0">SUM(C5:C27)</f>
        <v>4950</v>
      </c>
      <c r="D28" s="55">
        <f t="shared" si="0"/>
        <v>30025</v>
      </c>
      <c r="E28" s="54">
        <f>SUM(E5:E27)</f>
        <v>28578</v>
      </c>
      <c r="F28" s="58">
        <f>SUM(F5:F27)</f>
        <v>9835</v>
      </c>
      <c r="G28" s="59">
        <f>SUM(G5:G27)</f>
        <v>51418</v>
      </c>
      <c r="H28" s="59">
        <f t="shared" si="0"/>
        <v>2300</v>
      </c>
      <c r="I28" s="74"/>
      <c r="J28" s="74"/>
      <c r="K28" s="3"/>
    </row>
    <row r="29" spans="1:12" ht="18" x14ac:dyDescent="0.35">
      <c r="F29" s="76">
        <f>F28+G28+H28</f>
        <v>63553</v>
      </c>
      <c r="G29" s="76"/>
      <c r="H29" s="67"/>
      <c r="I29" s="74"/>
      <c r="J29" s="74"/>
      <c r="K29" s="3"/>
    </row>
    <row r="30" spans="1:12" ht="15.6" x14ac:dyDescent="0.3">
      <c r="F30" s="74">
        <v>10214.273467200001</v>
      </c>
      <c r="G30" s="74"/>
      <c r="I30" s="74"/>
      <c r="J30" s="74"/>
      <c r="K30" s="3"/>
    </row>
    <row r="31" spans="1:12" ht="15.6" x14ac:dyDescent="0.3">
      <c r="A31" s="8"/>
      <c r="B31" s="8"/>
      <c r="F31" s="74">
        <f>F29+F30+H29</f>
        <v>73767.273467199993</v>
      </c>
      <c r="G31" s="74"/>
      <c r="I31" s="74"/>
      <c r="J31" s="74"/>
      <c r="K31" s="3"/>
    </row>
    <row r="32" spans="1:12" x14ac:dyDescent="0.3">
      <c r="A32" s="33"/>
      <c r="B32" s="22"/>
      <c r="C32" s="2"/>
      <c r="D32" s="2"/>
      <c r="E32" s="43"/>
      <c r="I32" s="2"/>
    </row>
    <row r="33" spans="1:9" x14ac:dyDescent="0.3">
      <c r="A33" s="33"/>
      <c r="B33" s="22"/>
      <c r="C33" s="43"/>
      <c r="D33"/>
    </row>
    <row r="34" spans="1:9" x14ac:dyDescent="0.3">
      <c r="A34" s="33"/>
      <c r="B34" s="22"/>
      <c r="D34" s="2"/>
      <c r="F34" s="43"/>
      <c r="I34" s="2"/>
    </row>
    <row r="35" spans="1:9" x14ac:dyDescent="0.3">
      <c r="A35" s="33"/>
      <c r="B35" s="22"/>
      <c r="C35" s="43"/>
      <c r="D35" s="2"/>
      <c r="F35" s="2"/>
      <c r="I35" s="2"/>
    </row>
    <row r="36" spans="1:9" x14ac:dyDescent="0.3">
      <c r="A36" s="33"/>
      <c r="B36" s="22"/>
      <c r="D36" s="2"/>
      <c r="E36" s="43"/>
      <c r="F36" s="2"/>
      <c r="I36" s="2"/>
    </row>
    <row r="37" spans="1:9" x14ac:dyDescent="0.3">
      <c r="A37" s="33"/>
      <c r="B37" s="22"/>
      <c r="D37" s="2"/>
    </row>
    <row r="38" spans="1:9" ht="15.6" x14ac:dyDescent="0.3">
      <c r="B38" s="32"/>
      <c r="C38" s="4"/>
      <c r="D38" s="4"/>
      <c r="E38" s="4"/>
      <c r="F38" s="4"/>
    </row>
    <row r="39" spans="1:9" x14ac:dyDescent="0.3">
      <c r="A39" s="33"/>
      <c r="B39" s="2"/>
      <c r="C39" s="2"/>
    </row>
    <row r="40" spans="1:9" x14ac:dyDescent="0.3">
      <c r="A40" s="33"/>
      <c r="B40" s="2"/>
      <c r="C40" s="2"/>
    </row>
    <row r="41" spans="1:9" x14ac:dyDescent="0.3">
      <c r="A41" s="33"/>
      <c r="B41" s="2"/>
      <c r="C41" s="2"/>
    </row>
    <row r="42" spans="1:9" x14ac:dyDescent="0.3">
      <c r="A42" s="33"/>
      <c r="B42" s="22"/>
      <c r="C42" s="2"/>
    </row>
    <row r="43" spans="1:9" x14ac:dyDescent="0.3">
      <c r="B43" s="2"/>
    </row>
  </sheetData>
  <mergeCells count="11">
    <mergeCell ref="A1:H1"/>
    <mergeCell ref="F3:G3"/>
    <mergeCell ref="F29:G29"/>
    <mergeCell ref="F30:G30"/>
    <mergeCell ref="F31:G31"/>
    <mergeCell ref="I30:J30"/>
    <mergeCell ref="I31:J31"/>
    <mergeCell ref="I3:J3"/>
    <mergeCell ref="I28:J28"/>
    <mergeCell ref="I29:J29"/>
    <mergeCell ref="I27:J27"/>
  </mergeCells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L43"/>
  <sheetViews>
    <sheetView topLeftCell="A16" workbookViewId="0">
      <selection activeCell="E11" sqref="E11"/>
    </sheetView>
  </sheetViews>
  <sheetFormatPr baseColWidth="10" defaultRowHeight="14.4" x14ac:dyDescent="0.3"/>
  <cols>
    <col min="1" max="1" width="21.6640625" bestFit="1" customWidth="1"/>
    <col min="2" max="2" width="15.6640625" bestFit="1" customWidth="1"/>
    <col min="3" max="3" width="15.77734375" bestFit="1" customWidth="1"/>
    <col min="4" max="4" width="12.6640625" style="34" bestFit="1" customWidth="1"/>
    <col min="5" max="5" width="33" bestFit="1" customWidth="1"/>
    <col min="6" max="6" width="11.77734375" bestFit="1" customWidth="1"/>
    <col min="7" max="7" width="13.109375" bestFit="1" customWidth="1"/>
    <col min="8" max="8" width="12.21875" bestFit="1" customWidth="1"/>
    <col min="9" max="9" width="11.5546875" bestFit="1" customWidth="1"/>
    <col min="10" max="10" width="9.6640625" bestFit="1" customWidth="1"/>
    <col min="11" max="11" width="14" bestFit="1" customWidth="1"/>
  </cols>
  <sheetData>
    <row r="1" spans="1:11" ht="18" x14ac:dyDescent="0.35">
      <c r="A1" s="73" t="s">
        <v>96</v>
      </c>
      <c r="B1" s="73"/>
      <c r="C1" s="73"/>
      <c r="D1" s="73"/>
      <c r="E1" s="73"/>
      <c r="F1" s="73"/>
      <c r="G1" s="73"/>
      <c r="H1" s="73"/>
      <c r="I1" s="65"/>
      <c r="J1" s="65"/>
    </row>
    <row r="2" spans="1:11" x14ac:dyDescent="0.3">
      <c r="D2"/>
    </row>
    <row r="3" spans="1:11" ht="16.2" thickBot="1" x14ac:dyDescent="0.35">
      <c r="F3" s="77" t="s">
        <v>27</v>
      </c>
      <c r="G3" s="77"/>
      <c r="H3" s="61"/>
      <c r="I3" s="75"/>
      <c r="J3" s="75"/>
    </row>
    <row r="4" spans="1:11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52" t="s">
        <v>92</v>
      </c>
      <c r="I4" s="27"/>
      <c r="J4" s="28"/>
      <c r="K4" s="1"/>
    </row>
    <row r="5" spans="1:11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f>+C5</f>
        <v>4950</v>
      </c>
      <c r="I5" s="44"/>
      <c r="J5" s="15"/>
    </row>
    <row r="6" spans="1:11" x14ac:dyDescent="0.3">
      <c r="A6" s="38" t="s">
        <v>47</v>
      </c>
      <c r="B6" t="s">
        <v>68</v>
      </c>
      <c r="C6" s="25"/>
      <c r="D6" s="53"/>
      <c r="E6" s="25">
        <v>1300</v>
      </c>
      <c r="F6" s="44"/>
      <c r="G6" s="57">
        <f>+E6</f>
        <v>1300</v>
      </c>
      <c r="I6" s="44"/>
      <c r="J6" s="31"/>
    </row>
    <row r="7" spans="1:11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I7" s="44"/>
      <c r="J7" s="15"/>
      <c r="K7" s="39"/>
    </row>
    <row r="8" spans="1:11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  <c r="I8" s="44"/>
      <c r="J8" s="15"/>
      <c r="K8" s="40"/>
    </row>
    <row r="9" spans="1:11" x14ac:dyDescent="0.3">
      <c r="A9" s="38" t="s">
        <v>45</v>
      </c>
      <c r="B9" t="s">
        <v>68</v>
      </c>
      <c r="C9" s="25"/>
      <c r="D9" s="53"/>
      <c r="E9" s="25">
        <v>2500</v>
      </c>
      <c r="F9" s="44">
        <f>+E9</f>
        <v>2500</v>
      </c>
      <c r="G9" s="57"/>
      <c r="I9" s="44"/>
      <c r="J9" s="31"/>
      <c r="K9" s="40"/>
    </row>
    <row r="10" spans="1:11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I10" s="44"/>
      <c r="J10" s="15"/>
      <c r="K10" s="39"/>
    </row>
    <row r="11" spans="1:11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I11" s="44"/>
      <c r="J11" s="15"/>
      <c r="K11" s="39"/>
    </row>
    <row r="12" spans="1:11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I12" s="44"/>
      <c r="J12" s="15"/>
      <c r="K12" s="39"/>
    </row>
    <row r="13" spans="1:11" x14ac:dyDescent="0.3">
      <c r="A13" t="s">
        <v>11</v>
      </c>
      <c r="B13" t="s">
        <v>68</v>
      </c>
      <c r="C13" s="25"/>
      <c r="D13" s="53"/>
      <c r="E13" s="25">
        <v>2404</v>
      </c>
      <c r="F13" s="44"/>
      <c r="G13" s="57">
        <f>+E13</f>
        <v>2404</v>
      </c>
      <c r="I13" s="44"/>
      <c r="J13" s="15"/>
      <c r="K13" s="39"/>
    </row>
    <row r="14" spans="1:11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I14" s="44"/>
      <c r="J14" s="15"/>
      <c r="K14" s="40"/>
    </row>
    <row r="15" spans="1:11" x14ac:dyDescent="0.3">
      <c r="A15" s="38" t="s">
        <v>12</v>
      </c>
      <c r="B15" t="s">
        <v>68</v>
      </c>
      <c r="C15" s="25"/>
      <c r="D15" s="53"/>
      <c r="E15" s="25">
        <v>2631</v>
      </c>
      <c r="F15" s="44">
        <v>2631</v>
      </c>
      <c r="G15" s="57"/>
      <c r="I15" s="44"/>
      <c r="J15" s="15"/>
      <c r="K15" s="40"/>
    </row>
    <row r="16" spans="1:11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I16" s="44"/>
      <c r="J16" s="31"/>
      <c r="K16" s="42"/>
    </row>
    <row r="17" spans="1:12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f>+E17</f>
        <v>2800</v>
      </c>
      <c r="I17" s="44"/>
      <c r="J17" s="31"/>
      <c r="K17" s="40"/>
    </row>
    <row r="18" spans="1:12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I18" s="44"/>
      <c r="J18" s="15"/>
      <c r="K18" s="40"/>
    </row>
    <row r="19" spans="1:12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I19" s="44"/>
      <c r="J19" s="15"/>
      <c r="K19" s="41"/>
    </row>
    <row r="20" spans="1:12" x14ac:dyDescent="0.3">
      <c r="A20" t="s">
        <v>15</v>
      </c>
      <c r="B20" t="s">
        <v>68</v>
      </c>
      <c r="C20" s="25"/>
      <c r="D20" s="53"/>
      <c r="E20" s="25">
        <v>2740</v>
      </c>
      <c r="F20" s="44"/>
      <c r="G20" s="57">
        <f>+E20</f>
        <v>2740</v>
      </c>
      <c r="I20" s="44"/>
      <c r="J20" s="15"/>
      <c r="K20" s="41"/>
    </row>
    <row r="21" spans="1:12" x14ac:dyDescent="0.3">
      <c r="A21" t="s">
        <v>32</v>
      </c>
      <c r="B21" t="s">
        <v>68</v>
      </c>
      <c r="C21" s="25"/>
      <c r="D21" s="57">
        <v>2929</v>
      </c>
      <c r="E21" s="25"/>
      <c r="F21" s="44"/>
      <c r="G21" s="57">
        <f>+D21</f>
        <v>2929</v>
      </c>
      <c r="I21" s="44"/>
      <c r="J21" s="15"/>
      <c r="K21" s="42"/>
    </row>
    <row r="22" spans="1:12" x14ac:dyDescent="0.3">
      <c r="A22" t="s">
        <v>33</v>
      </c>
      <c r="B22" t="s">
        <v>68</v>
      </c>
      <c r="C22" s="25"/>
      <c r="D22" s="53"/>
      <c r="E22" s="25">
        <v>2500</v>
      </c>
      <c r="F22" s="44"/>
      <c r="G22" s="57">
        <f>+E22</f>
        <v>2500</v>
      </c>
      <c r="I22" s="44"/>
      <c r="J22" s="15"/>
      <c r="K22" s="41"/>
    </row>
    <row r="23" spans="1:12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I23" s="44"/>
      <c r="J23" s="15"/>
      <c r="K23" s="40"/>
    </row>
    <row r="24" spans="1:12" x14ac:dyDescent="0.3">
      <c r="A24" t="s">
        <v>46</v>
      </c>
      <c r="B24" t="s">
        <v>68</v>
      </c>
      <c r="C24" s="25"/>
      <c r="D24" s="57">
        <v>3046</v>
      </c>
      <c r="E24" s="25"/>
      <c r="F24" s="44"/>
      <c r="G24" s="57">
        <v>3046</v>
      </c>
      <c r="I24" s="44"/>
      <c r="J24" s="15"/>
      <c r="K24" s="40"/>
    </row>
    <row r="25" spans="1:12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I25" s="44"/>
      <c r="J25" s="15"/>
      <c r="K25" s="41"/>
    </row>
    <row r="26" spans="1:12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I26" s="30"/>
      <c r="J26" s="7"/>
      <c r="K26" s="4"/>
      <c r="L26" s="2"/>
    </row>
    <row r="27" spans="1:12" ht="15.6" x14ac:dyDescent="0.3">
      <c r="A27" t="s">
        <v>93</v>
      </c>
      <c r="B27" t="s">
        <v>68</v>
      </c>
      <c r="C27" s="25"/>
      <c r="E27" s="57">
        <v>2300</v>
      </c>
      <c r="F27" s="44"/>
      <c r="G27" s="57">
        <f>+E27</f>
        <v>2300</v>
      </c>
      <c r="H27" s="57"/>
      <c r="I27" s="76"/>
      <c r="J27" s="76"/>
      <c r="K27" s="3"/>
    </row>
    <row r="28" spans="1:12" ht="15.6" x14ac:dyDescent="0.3">
      <c r="C28" s="55">
        <f t="shared" ref="C28:H28" si="0">SUM(C5:C27)</f>
        <v>4950</v>
      </c>
      <c r="D28" s="55">
        <f>SUM(D5:D27)</f>
        <v>30053</v>
      </c>
      <c r="E28" s="54">
        <f>SUM(E5:E27)</f>
        <v>28975</v>
      </c>
      <c r="F28" s="58">
        <f>SUM(F5:F27)</f>
        <v>9931</v>
      </c>
      <c r="G28" s="59">
        <f>SUM(G5:G27)</f>
        <v>54047</v>
      </c>
      <c r="H28" s="59">
        <f t="shared" si="0"/>
        <v>0</v>
      </c>
      <c r="I28" s="74"/>
      <c r="J28" s="74"/>
      <c r="K28" s="3"/>
    </row>
    <row r="29" spans="1:12" ht="18" x14ac:dyDescent="0.35">
      <c r="F29" s="76">
        <f>F28+G28+H28</f>
        <v>63978</v>
      </c>
      <c r="G29" s="76"/>
      <c r="H29" s="67"/>
      <c r="I29" s="74"/>
      <c r="J29" s="74"/>
      <c r="K29" s="3"/>
    </row>
    <row r="30" spans="1:12" ht="15.6" x14ac:dyDescent="0.3">
      <c r="F30" s="74">
        <v>10257.5630322</v>
      </c>
      <c r="G30" s="74"/>
      <c r="I30" s="74"/>
      <c r="J30" s="74"/>
      <c r="K30" s="3"/>
    </row>
    <row r="31" spans="1:12" ht="15.6" x14ac:dyDescent="0.3">
      <c r="A31" s="8"/>
      <c r="B31" s="8"/>
      <c r="F31" s="74">
        <f>F29+F30+H29</f>
        <v>74235.563032200007</v>
      </c>
      <c r="G31" s="74"/>
      <c r="I31" s="74"/>
      <c r="J31" s="74"/>
      <c r="K31" s="3"/>
    </row>
    <row r="32" spans="1:12" x14ac:dyDescent="0.3">
      <c r="A32" s="33"/>
      <c r="B32" s="22"/>
      <c r="C32" s="2"/>
      <c r="D32" s="2"/>
      <c r="E32" s="43"/>
      <c r="I32" s="2"/>
    </row>
    <row r="33" spans="1:9" x14ac:dyDescent="0.3">
      <c r="A33" s="33"/>
      <c r="B33" s="22"/>
      <c r="C33" s="43"/>
      <c r="D33"/>
      <c r="G33" s="71">
        <f>+G28-54047</f>
        <v>0</v>
      </c>
    </row>
    <row r="34" spans="1:9" x14ac:dyDescent="0.3">
      <c r="A34" s="33"/>
      <c r="B34" s="22"/>
      <c r="D34" s="2"/>
      <c r="F34" s="43"/>
      <c r="I34" s="2"/>
    </row>
    <row r="35" spans="1:9" x14ac:dyDescent="0.3">
      <c r="A35" s="33"/>
      <c r="B35" s="22"/>
      <c r="C35" s="43"/>
      <c r="D35" s="2"/>
      <c r="F35" s="2"/>
      <c r="I35" s="2"/>
    </row>
    <row r="36" spans="1:9" x14ac:dyDescent="0.3">
      <c r="A36" s="33"/>
      <c r="B36" s="22"/>
      <c r="D36" s="2"/>
      <c r="E36" s="43"/>
      <c r="F36" s="2"/>
      <c r="I36" s="2"/>
    </row>
    <row r="37" spans="1:9" x14ac:dyDescent="0.3">
      <c r="A37" s="33"/>
      <c r="B37" s="22"/>
      <c r="D37" s="2"/>
    </row>
    <row r="38" spans="1:9" ht="15.6" x14ac:dyDescent="0.3">
      <c r="B38" s="32"/>
      <c r="C38" s="4"/>
      <c r="D38" s="4"/>
      <c r="E38" s="4"/>
      <c r="F38" s="4"/>
    </row>
    <row r="39" spans="1:9" x14ac:dyDescent="0.3">
      <c r="A39" s="33"/>
      <c r="B39" s="2"/>
      <c r="C39" s="2"/>
    </row>
    <row r="40" spans="1:9" x14ac:dyDescent="0.3">
      <c r="A40" s="33"/>
      <c r="B40" s="2"/>
      <c r="C40" s="2"/>
    </row>
    <row r="41" spans="1:9" x14ac:dyDescent="0.3">
      <c r="A41" s="33"/>
      <c r="B41" s="2"/>
      <c r="C41" s="2"/>
    </row>
    <row r="42" spans="1:9" x14ac:dyDescent="0.3">
      <c r="A42" s="33"/>
      <c r="B42" s="22"/>
      <c r="C42" s="2"/>
    </row>
    <row r="43" spans="1:9" x14ac:dyDescent="0.3">
      <c r="B43" s="2"/>
    </row>
  </sheetData>
  <mergeCells count="11">
    <mergeCell ref="I31:J31"/>
    <mergeCell ref="I3:J3"/>
    <mergeCell ref="I28:J28"/>
    <mergeCell ref="I29:J29"/>
    <mergeCell ref="I30:J30"/>
    <mergeCell ref="I27:J27"/>
    <mergeCell ref="A1:H1"/>
    <mergeCell ref="F3:G3"/>
    <mergeCell ref="F29:G29"/>
    <mergeCell ref="F30:G30"/>
    <mergeCell ref="F31:G31"/>
  </mergeCells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1:L43"/>
  <sheetViews>
    <sheetView topLeftCell="A12" workbookViewId="0">
      <selection activeCell="F32" sqref="F32"/>
    </sheetView>
  </sheetViews>
  <sheetFormatPr baseColWidth="10" defaultRowHeight="14.4" x14ac:dyDescent="0.3"/>
  <cols>
    <col min="1" max="1" width="21.6640625" bestFit="1" customWidth="1"/>
    <col min="2" max="2" width="15.6640625" bestFit="1" customWidth="1"/>
    <col min="3" max="3" width="15.77734375" bestFit="1" customWidth="1"/>
    <col min="4" max="4" width="11.77734375" style="34" bestFit="1" customWidth="1"/>
    <col min="6" max="6" width="12.88671875" bestFit="1" customWidth="1"/>
    <col min="7" max="7" width="13.109375" bestFit="1" customWidth="1"/>
    <col min="8" max="8" width="12.21875" bestFit="1" customWidth="1"/>
    <col min="9" max="9" width="11.5546875" bestFit="1" customWidth="1"/>
    <col min="10" max="10" width="9.6640625" bestFit="1" customWidth="1"/>
    <col min="11" max="11" width="14" bestFit="1" customWidth="1"/>
  </cols>
  <sheetData>
    <row r="1" spans="1:11" ht="18" x14ac:dyDescent="0.35">
      <c r="A1" s="73" t="s">
        <v>95</v>
      </c>
      <c r="B1" s="73"/>
      <c r="C1" s="73"/>
      <c r="D1" s="73"/>
      <c r="E1" s="73"/>
      <c r="F1" s="73"/>
      <c r="G1" s="73"/>
      <c r="H1" s="73"/>
      <c r="I1" s="65"/>
      <c r="J1" s="65"/>
    </row>
    <row r="2" spans="1:11" x14ac:dyDescent="0.3">
      <c r="D2"/>
    </row>
    <row r="3" spans="1:11" ht="16.2" thickBot="1" x14ac:dyDescent="0.35">
      <c r="F3" s="77" t="s">
        <v>27</v>
      </c>
      <c r="G3" s="77"/>
      <c r="H3" s="69"/>
      <c r="I3" s="75"/>
      <c r="J3" s="75"/>
    </row>
    <row r="4" spans="1:11" ht="15.75" customHeight="1" thickBot="1" x14ac:dyDescent="0.35">
      <c r="A4" s="49" t="s">
        <v>9</v>
      </c>
      <c r="B4" s="50" t="s">
        <v>10</v>
      </c>
      <c r="C4" s="50" t="s">
        <v>16</v>
      </c>
      <c r="D4" s="50" t="s">
        <v>75</v>
      </c>
      <c r="E4" s="51" t="s">
        <v>76</v>
      </c>
      <c r="F4" s="50" t="s">
        <v>18</v>
      </c>
      <c r="G4" s="52" t="s">
        <v>17</v>
      </c>
      <c r="H4" s="52" t="s">
        <v>92</v>
      </c>
      <c r="I4" s="62" t="s">
        <v>97</v>
      </c>
      <c r="J4" s="28"/>
      <c r="K4" s="70"/>
    </row>
    <row r="5" spans="1:11" x14ac:dyDescent="0.3">
      <c r="A5" s="38" t="s">
        <v>35</v>
      </c>
      <c r="B5" t="s">
        <v>16</v>
      </c>
      <c r="C5" s="25">
        <v>4950</v>
      </c>
      <c r="D5" s="53"/>
      <c r="E5" s="25"/>
      <c r="F5" s="44"/>
      <c r="G5" s="57">
        <f>+C5</f>
        <v>4950</v>
      </c>
      <c r="I5" s="44">
        <v>1000</v>
      </c>
      <c r="J5" s="15"/>
    </row>
    <row r="6" spans="1:11" x14ac:dyDescent="0.3">
      <c r="A6" s="38" t="s">
        <v>47</v>
      </c>
      <c r="B6" t="s">
        <v>68</v>
      </c>
      <c r="C6" s="25"/>
      <c r="D6" s="53"/>
      <c r="E6" s="25">
        <v>1300</v>
      </c>
      <c r="F6" s="44"/>
      <c r="G6" s="57">
        <f>+E6</f>
        <v>1300</v>
      </c>
      <c r="I6" s="44"/>
      <c r="J6" s="31"/>
    </row>
    <row r="7" spans="1:11" x14ac:dyDescent="0.3">
      <c r="A7" s="38" t="s">
        <v>36</v>
      </c>
      <c r="B7" t="s">
        <v>68</v>
      </c>
      <c r="C7" s="25"/>
      <c r="D7" s="53">
        <v>3046</v>
      </c>
      <c r="E7" s="25"/>
      <c r="F7" s="44"/>
      <c r="G7" s="57">
        <v>3046</v>
      </c>
      <c r="I7" s="44"/>
      <c r="J7" s="15"/>
      <c r="K7" s="39"/>
    </row>
    <row r="8" spans="1:11" x14ac:dyDescent="0.3">
      <c r="A8" s="38" t="s">
        <v>37</v>
      </c>
      <c r="B8" t="s">
        <v>68</v>
      </c>
      <c r="C8" s="25"/>
      <c r="D8" s="53"/>
      <c r="E8" s="25">
        <v>2500</v>
      </c>
      <c r="F8" s="44"/>
      <c r="G8" s="57">
        <v>2500</v>
      </c>
      <c r="I8" s="44"/>
      <c r="J8" s="15"/>
      <c r="K8" s="40"/>
    </row>
    <row r="9" spans="1:11" x14ac:dyDescent="0.3">
      <c r="A9" s="38" t="s">
        <v>45</v>
      </c>
      <c r="B9" t="s">
        <v>68</v>
      </c>
      <c r="C9" s="25"/>
      <c r="D9" s="53"/>
      <c r="E9" s="25">
        <v>2500</v>
      </c>
      <c r="F9" s="44">
        <f>+E9</f>
        <v>2500</v>
      </c>
      <c r="G9" s="57"/>
      <c r="I9" s="44"/>
      <c r="J9" s="31"/>
      <c r="K9" s="40"/>
    </row>
    <row r="10" spans="1:11" x14ac:dyDescent="0.3">
      <c r="A10" s="38" t="s">
        <v>38</v>
      </c>
      <c r="B10" t="s">
        <v>68</v>
      </c>
      <c r="C10" s="25"/>
      <c r="D10" s="53">
        <v>3046</v>
      </c>
      <c r="E10" s="25"/>
      <c r="F10" s="44"/>
      <c r="G10" s="57">
        <v>3046</v>
      </c>
      <c r="I10" s="44"/>
      <c r="J10" s="15"/>
      <c r="K10" s="39"/>
    </row>
    <row r="11" spans="1:11" x14ac:dyDescent="0.3">
      <c r="A11" t="s">
        <v>39</v>
      </c>
      <c r="B11" t="s">
        <v>68</v>
      </c>
      <c r="C11" s="25"/>
      <c r="D11" s="53">
        <v>3046</v>
      </c>
      <c r="E11" s="25"/>
      <c r="F11" s="44"/>
      <c r="G11" s="57">
        <v>3046</v>
      </c>
      <c r="I11" s="44"/>
      <c r="J11" s="15"/>
      <c r="K11" s="39"/>
    </row>
    <row r="12" spans="1:11" x14ac:dyDescent="0.3">
      <c r="A12" t="s">
        <v>41</v>
      </c>
      <c r="B12" t="s">
        <v>68</v>
      </c>
      <c r="C12" s="25"/>
      <c r="D12" s="53">
        <v>3046</v>
      </c>
      <c r="E12" s="25"/>
      <c r="F12" s="44"/>
      <c r="G12" s="57">
        <v>3046</v>
      </c>
      <c r="I12" s="44"/>
      <c r="J12" s="15"/>
      <c r="K12" s="39"/>
    </row>
    <row r="13" spans="1:11" x14ac:dyDescent="0.3">
      <c r="A13" t="s">
        <v>11</v>
      </c>
      <c r="B13" t="s">
        <v>68</v>
      </c>
      <c r="C13" s="25"/>
      <c r="D13" s="53"/>
      <c r="E13" s="25">
        <v>2500</v>
      </c>
      <c r="F13" s="44"/>
      <c r="G13" s="57">
        <f>+E13</f>
        <v>2500</v>
      </c>
      <c r="I13" s="44"/>
      <c r="J13" s="15"/>
      <c r="K13" s="39"/>
    </row>
    <row r="14" spans="1:11" x14ac:dyDescent="0.3">
      <c r="A14" t="s">
        <v>42</v>
      </c>
      <c r="B14" t="s">
        <v>68</v>
      </c>
      <c r="C14" s="25"/>
      <c r="D14" s="53"/>
      <c r="E14" s="25">
        <v>2500</v>
      </c>
      <c r="F14" s="44"/>
      <c r="G14" s="57">
        <v>2500</v>
      </c>
      <c r="I14" s="44"/>
      <c r="J14" s="15"/>
      <c r="K14" s="40"/>
    </row>
    <row r="15" spans="1:11" x14ac:dyDescent="0.3">
      <c r="A15" s="38" t="s">
        <v>12</v>
      </c>
      <c r="B15" t="s">
        <v>68</v>
      </c>
      <c r="C15" s="25"/>
      <c r="D15" s="53"/>
      <c r="E15" s="25">
        <v>2850</v>
      </c>
      <c r="F15" s="44">
        <f>E15</f>
        <v>2850</v>
      </c>
      <c r="G15" s="57"/>
      <c r="I15" s="44">
        <v>400</v>
      </c>
      <c r="J15" s="15"/>
      <c r="K15" s="40"/>
    </row>
    <row r="16" spans="1:11" x14ac:dyDescent="0.3">
      <c r="A16" s="38" t="s">
        <v>13</v>
      </c>
      <c r="B16" t="s">
        <v>68</v>
      </c>
      <c r="C16" s="25"/>
      <c r="D16" s="53"/>
      <c r="E16" s="25">
        <v>2500</v>
      </c>
      <c r="F16" s="44">
        <v>2500</v>
      </c>
      <c r="G16" s="57"/>
      <c r="I16" s="44"/>
      <c r="J16" s="31"/>
      <c r="K16" s="42"/>
    </row>
    <row r="17" spans="1:12" x14ac:dyDescent="0.3">
      <c r="A17" t="s">
        <v>43</v>
      </c>
      <c r="B17" t="s">
        <v>68</v>
      </c>
      <c r="C17" s="25"/>
      <c r="D17" s="53"/>
      <c r="E17" s="25">
        <v>2800</v>
      </c>
      <c r="F17" s="44"/>
      <c r="G17" s="57">
        <f>+E17</f>
        <v>2800</v>
      </c>
      <c r="I17" s="44"/>
      <c r="J17" s="31"/>
      <c r="K17" s="40"/>
    </row>
    <row r="18" spans="1:12" x14ac:dyDescent="0.3">
      <c r="A18" t="s">
        <v>14</v>
      </c>
      <c r="B18" t="s">
        <v>68</v>
      </c>
      <c r="C18" s="25"/>
      <c r="D18" s="53">
        <v>3046</v>
      </c>
      <c r="E18" s="25"/>
      <c r="F18" s="44"/>
      <c r="G18" s="57">
        <v>3046</v>
      </c>
      <c r="I18" s="44">
        <v>400</v>
      </c>
      <c r="J18" s="15"/>
      <c r="K18" s="40"/>
    </row>
    <row r="19" spans="1:12" x14ac:dyDescent="0.3">
      <c r="A19" t="s">
        <v>44</v>
      </c>
      <c r="B19" t="s">
        <v>68</v>
      </c>
      <c r="C19" s="25"/>
      <c r="D19" s="53">
        <v>3046</v>
      </c>
      <c r="E19" s="25"/>
      <c r="F19" s="44"/>
      <c r="G19" s="57">
        <v>3046</v>
      </c>
      <c r="I19" s="44">
        <v>400</v>
      </c>
      <c r="J19" s="15"/>
      <c r="K19" s="41"/>
    </row>
    <row r="20" spans="1:12" x14ac:dyDescent="0.3">
      <c r="A20" t="s">
        <v>15</v>
      </c>
      <c r="B20" t="s">
        <v>68</v>
      </c>
      <c r="C20" s="25"/>
      <c r="D20" s="53"/>
      <c r="E20" s="25">
        <v>2850</v>
      </c>
      <c r="F20" s="44"/>
      <c r="G20" s="57">
        <f>+E20</f>
        <v>2850</v>
      </c>
      <c r="I20" s="44"/>
      <c r="J20" s="15"/>
      <c r="K20" s="41"/>
    </row>
    <row r="21" spans="1:12" x14ac:dyDescent="0.3">
      <c r="A21" t="s">
        <v>32</v>
      </c>
      <c r="B21" t="s">
        <v>68</v>
      </c>
      <c r="C21" s="25"/>
      <c r="D21" s="57">
        <v>3046</v>
      </c>
      <c r="E21" s="25"/>
      <c r="F21" s="44"/>
      <c r="G21" s="57">
        <f>+D21</f>
        <v>3046</v>
      </c>
      <c r="I21" s="44">
        <v>400</v>
      </c>
      <c r="J21" s="15"/>
      <c r="K21" s="42"/>
    </row>
    <row r="22" spans="1:12" x14ac:dyDescent="0.3">
      <c r="A22" t="s">
        <v>33</v>
      </c>
      <c r="B22" t="s">
        <v>68</v>
      </c>
      <c r="C22" s="25"/>
      <c r="D22" s="53"/>
      <c r="E22" s="25">
        <v>2500</v>
      </c>
      <c r="F22" s="44"/>
      <c r="G22" s="57">
        <f>+E22</f>
        <v>2500</v>
      </c>
      <c r="I22" s="44"/>
      <c r="J22" s="15"/>
      <c r="K22" s="41"/>
    </row>
    <row r="23" spans="1:12" x14ac:dyDescent="0.3">
      <c r="A23" t="s">
        <v>34</v>
      </c>
      <c r="B23" t="s">
        <v>68</v>
      </c>
      <c r="C23" s="25"/>
      <c r="D23" s="53"/>
      <c r="E23" s="25">
        <v>2300</v>
      </c>
      <c r="F23" s="44">
        <v>2300</v>
      </c>
      <c r="G23" s="57"/>
      <c r="I23" s="44"/>
      <c r="J23" s="15"/>
      <c r="K23" s="40"/>
    </row>
    <row r="24" spans="1:12" x14ac:dyDescent="0.3">
      <c r="A24" t="s">
        <v>46</v>
      </c>
      <c r="B24" t="s">
        <v>68</v>
      </c>
      <c r="C24" s="25"/>
      <c r="D24" s="57">
        <v>3046</v>
      </c>
      <c r="E24" s="25"/>
      <c r="F24" s="44"/>
      <c r="G24" s="57">
        <v>3046</v>
      </c>
      <c r="I24" s="44">
        <v>400</v>
      </c>
      <c r="J24" s="15"/>
      <c r="K24" s="40"/>
    </row>
    <row r="25" spans="1:12" x14ac:dyDescent="0.3">
      <c r="A25" t="s">
        <v>66</v>
      </c>
      <c r="B25" t="s">
        <v>68</v>
      </c>
      <c r="C25" s="25"/>
      <c r="D25" s="57">
        <v>2901</v>
      </c>
      <c r="E25" s="25"/>
      <c r="F25" s="44"/>
      <c r="G25" s="57">
        <v>2901</v>
      </c>
      <c r="I25" s="44">
        <v>400</v>
      </c>
      <c r="J25" s="15"/>
      <c r="K25" s="41"/>
    </row>
    <row r="26" spans="1:12" ht="15.6" x14ac:dyDescent="0.3">
      <c r="A26" t="s">
        <v>67</v>
      </c>
      <c r="B26" t="s">
        <v>68</v>
      </c>
      <c r="C26" s="25"/>
      <c r="D26" s="57">
        <v>2901</v>
      </c>
      <c r="E26" s="25"/>
      <c r="F26" s="44"/>
      <c r="G26" s="57">
        <v>2901</v>
      </c>
      <c r="I26" s="30"/>
      <c r="J26" s="7"/>
      <c r="K26" s="4"/>
      <c r="L26" s="2"/>
    </row>
    <row r="27" spans="1:12" ht="15.6" x14ac:dyDescent="0.3">
      <c r="A27" t="s">
        <v>93</v>
      </c>
      <c r="B27" t="s">
        <v>68</v>
      </c>
      <c r="C27" s="25"/>
      <c r="E27" s="57">
        <v>2300</v>
      </c>
      <c r="F27" s="44"/>
      <c r="G27" s="57">
        <f>+E27</f>
        <v>2300</v>
      </c>
      <c r="H27" s="57"/>
      <c r="I27" s="76"/>
      <c r="J27" s="76"/>
      <c r="K27" s="3"/>
    </row>
    <row r="28" spans="1:12" ht="15.6" x14ac:dyDescent="0.3">
      <c r="C28" s="55">
        <f t="shared" ref="C28:I28" si="0">SUM(C5:C27)</f>
        <v>4950</v>
      </c>
      <c r="D28" s="55">
        <f>SUM(D5:D27)</f>
        <v>30170</v>
      </c>
      <c r="E28" s="54">
        <f>SUM(E5:E27)</f>
        <v>29400</v>
      </c>
      <c r="F28" s="58">
        <f>SUM(F5:F27)</f>
        <v>10150</v>
      </c>
      <c r="G28" s="59">
        <f>SUM(G5:G27)</f>
        <v>54370</v>
      </c>
      <c r="H28" s="59">
        <f t="shared" si="0"/>
        <v>0</v>
      </c>
      <c r="I28" s="59">
        <f t="shared" si="0"/>
        <v>3400</v>
      </c>
      <c r="J28" s="72"/>
      <c r="K28" s="3"/>
    </row>
    <row r="29" spans="1:12" ht="18" x14ac:dyDescent="0.35">
      <c r="F29" s="76">
        <f>F28+G28+H28</f>
        <v>64520</v>
      </c>
      <c r="G29" s="76"/>
      <c r="H29" s="67"/>
      <c r="I29" s="74"/>
      <c r="J29" s="74"/>
      <c r="K29" s="3"/>
    </row>
    <row r="30" spans="1:12" ht="15.6" x14ac:dyDescent="0.3">
      <c r="F30" s="74">
        <v>10257.5630322</v>
      </c>
      <c r="G30" s="74"/>
      <c r="I30" s="74"/>
      <c r="J30" s="74"/>
      <c r="K30" s="3"/>
    </row>
    <row r="31" spans="1:12" ht="15.6" x14ac:dyDescent="0.3">
      <c r="A31" s="8"/>
      <c r="B31" s="8"/>
      <c r="F31" s="74">
        <f>F29+F30+H29+I28</f>
        <v>78177.563032200007</v>
      </c>
      <c r="G31" s="74"/>
      <c r="I31" s="74"/>
      <c r="J31" s="74"/>
      <c r="K31" s="3"/>
    </row>
    <row r="32" spans="1:12" x14ac:dyDescent="0.3">
      <c r="A32" s="33"/>
      <c r="B32" s="22"/>
      <c r="C32" s="2"/>
      <c r="D32" s="2"/>
      <c r="E32" s="43"/>
      <c r="I32" s="2"/>
    </row>
    <row r="33" spans="1:9" x14ac:dyDescent="0.3">
      <c r="A33" s="33"/>
      <c r="B33" s="22"/>
      <c r="C33" s="43"/>
      <c r="D33"/>
    </row>
    <row r="34" spans="1:9" x14ac:dyDescent="0.3">
      <c r="A34" s="33"/>
      <c r="B34" s="22"/>
      <c r="D34" s="2"/>
      <c r="F34" s="43"/>
      <c r="I34" s="2"/>
    </row>
    <row r="35" spans="1:9" x14ac:dyDescent="0.3">
      <c r="A35" s="33"/>
      <c r="B35" s="22"/>
      <c r="C35" s="43"/>
      <c r="D35" s="2"/>
      <c r="F35" s="2"/>
      <c r="I35" s="2"/>
    </row>
    <row r="36" spans="1:9" x14ac:dyDescent="0.3">
      <c r="A36" s="33"/>
      <c r="B36" s="22"/>
      <c r="D36" s="2"/>
      <c r="E36" s="43"/>
      <c r="F36" s="2"/>
      <c r="I36" s="2"/>
    </row>
    <row r="37" spans="1:9" x14ac:dyDescent="0.3">
      <c r="A37" s="33"/>
      <c r="B37" s="22"/>
      <c r="D37" s="2"/>
    </row>
    <row r="38" spans="1:9" ht="15.6" x14ac:dyDescent="0.3">
      <c r="B38" s="32"/>
      <c r="C38" s="4"/>
      <c r="D38" s="4"/>
      <c r="E38" s="4"/>
      <c r="F38" s="4"/>
    </row>
    <row r="39" spans="1:9" x14ac:dyDescent="0.3">
      <c r="A39" s="33"/>
      <c r="B39" s="2"/>
      <c r="C39" s="2"/>
    </row>
    <row r="40" spans="1:9" x14ac:dyDescent="0.3">
      <c r="A40" s="33"/>
      <c r="B40" s="2"/>
      <c r="C40" s="2"/>
    </row>
    <row r="41" spans="1:9" x14ac:dyDescent="0.3">
      <c r="A41" s="33"/>
      <c r="B41" s="2"/>
      <c r="C41" s="2"/>
    </row>
    <row r="42" spans="1:9" x14ac:dyDescent="0.3">
      <c r="A42" s="33"/>
      <c r="B42" s="22"/>
      <c r="C42" s="2"/>
    </row>
    <row r="43" spans="1:9" x14ac:dyDescent="0.3">
      <c r="B43" s="2"/>
    </row>
  </sheetData>
  <mergeCells count="10">
    <mergeCell ref="A1:H1"/>
    <mergeCell ref="F3:G3"/>
    <mergeCell ref="F29:G29"/>
    <mergeCell ref="F30:G30"/>
    <mergeCell ref="F31:G31"/>
    <mergeCell ref="I31:J31"/>
    <mergeCell ref="I3:J3"/>
    <mergeCell ref="I29:J29"/>
    <mergeCell ref="I30:J30"/>
    <mergeCell ref="I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Récap</vt:lpstr>
      <vt:lpstr>Janv</vt:lpstr>
      <vt:lpstr>Fév</vt:lpstr>
      <vt:lpstr>Mars</vt:lpstr>
      <vt:lpstr>Avril</vt:lpstr>
      <vt:lpstr>Mai</vt:lpstr>
      <vt:lpstr>Juin</vt:lpstr>
      <vt:lpstr>Juillet</vt:lpstr>
      <vt:lpstr>Août</vt:lpstr>
      <vt:lpstr>Sept</vt:lpstr>
      <vt:lpstr>Oct</vt:lpstr>
      <vt:lpstr>Nov</vt:lpstr>
      <vt:lpstr>Déc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TAZI</dc:creator>
  <cp:lastModifiedBy>DELL</cp:lastModifiedBy>
  <cp:lastPrinted>2021-07-14T21:41:11Z</cp:lastPrinted>
  <dcterms:created xsi:type="dcterms:W3CDTF">2019-01-03T10:28:22Z</dcterms:created>
  <dcterms:modified xsi:type="dcterms:W3CDTF">2025-01-06T11:17:41Z</dcterms:modified>
</cp:coreProperties>
</file>